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4245" windowWidth="15195" windowHeight="8445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<sst xmlns="http://schemas.openxmlformats.org/spreadsheetml/2006/main" count="55" uniqueCount="42">
  <si>
    <t>Název</t>
  </si>
  <si>
    <t>děti do 19 let</t>
  </si>
  <si>
    <t>Počet dětí</t>
  </si>
  <si>
    <t>Tituly MR</t>
  </si>
  <si>
    <t>Koeficienty úspěšnosti</t>
  </si>
  <si>
    <t>Dotace</t>
  </si>
  <si>
    <t>nesplněno</t>
  </si>
  <si>
    <t>krát 1,3</t>
  </si>
  <si>
    <t>krát 1,5</t>
  </si>
  <si>
    <t>Alespoň 3 účasti na MR</t>
  </si>
  <si>
    <t>Celkem</t>
  </si>
  <si>
    <t xml:space="preserve">1.kritérium dotace na jedno dítě </t>
  </si>
  <si>
    <t>provozní náročnost</t>
  </si>
  <si>
    <t>Roční provozní náklady</t>
  </si>
  <si>
    <t>2.kritérium dotace na 1Kč nákladů</t>
  </si>
  <si>
    <t>rozsah činnosti</t>
  </si>
  <si>
    <t>Ohodnocení po koeficientu</t>
  </si>
  <si>
    <t>3.kritérium dotace na jednu hodinu</t>
  </si>
  <si>
    <t>Dotace celkem</t>
  </si>
  <si>
    <t>TJ Praga fotbal</t>
  </si>
  <si>
    <t>SK Prosek</t>
  </si>
  <si>
    <t>S.A.C Praga box</t>
  </si>
  <si>
    <t>TJ Praga rugby</t>
  </si>
  <si>
    <t>splněno1x</t>
  </si>
  <si>
    <t>splněno2x</t>
  </si>
  <si>
    <t>AC Sparta Praha</t>
  </si>
  <si>
    <t>splněno 1x</t>
  </si>
  <si>
    <t>Děti</t>
  </si>
  <si>
    <t>Energie</t>
  </si>
  <si>
    <t>Rozsah</t>
  </si>
  <si>
    <t>č.</t>
  </si>
  <si>
    <t>Již obdržená dotace v roce 2013</t>
  </si>
  <si>
    <t>TJ Střížkov</t>
  </si>
  <si>
    <t>Rozsah činnosti</t>
  </si>
  <si>
    <t>1.kriterium rozdělí se 342 300 Kč</t>
  </si>
  <si>
    <t>Celková suma 684 600</t>
  </si>
  <si>
    <t>2.kr.rozdělí se 171 150</t>
  </si>
  <si>
    <t>3.kr rozdělí se 171 150</t>
  </si>
  <si>
    <t>Rozdělení prostředků grantového programu č. 2 podle hodnotících kriterií</t>
  </si>
  <si>
    <t>Provoz a nájmy sportovních organizací</t>
  </si>
  <si>
    <t>TJ Spartak Hrdořezy</t>
  </si>
  <si>
    <t>Příloha č.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</si>
</sst>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66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65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Border="1" applyAlignment="1">
      <alignment horizontal="center"/>
    </xf>
    <xf numFmtId="165" fontId="0" fillId="4" borderId="25" xfId="0" applyNumberFormat="1" applyFill="1" applyBorder="1" applyAlignment="1">
      <alignment/>
    </xf>
    <xf numFmtId="165" fontId="0" fillId="4" borderId="26" xfId="0" applyNumberFormat="1" applyFill="1" applyBorder="1" applyAlignment="1">
      <alignment/>
    </xf>
    <xf numFmtId="165" fontId="0" fillId="4" borderId="15" xfId="0" applyNumberFormat="1" applyFill="1" applyBorder="1" applyAlignment="1">
      <alignment/>
    </xf>
    <xf numFmtId="165" fontId="0" fillId="5" borderId="27" xfId="0" applyNumberFormat="1" applyFill="1" applyBorder="1" applyAlignment="1">
      <alignment/>
    </xf>
    <xf numFmtId="165" fontId="0" fillId="5" borderId="28" xfId="0" applyNumberFormat="1" applyFill="1" applyBorder="1" applyAlignment="1">
      <alignment/>
    </xf>
    <xf numFmtId="165" fontId="0" fillId="5" borderId="29" xfId="0" applyNumberFormat="1" applyFill="1" applyBorder="1" applyAlignment="1">
      <alignment/>
    </xf>
    <xf numFmtId="4" fontId="0" fillId="6" borderId="25" xfId="0" applyNumberFormat="1" applyFill="1" applyBorder="1" applyAlignment="1">
      <alignment/>
    </xf>
    <xf numFmtId="4" fontId="0" fillId="6" borderId="26" xfId="0" applyNumberFormat="1" applyFill="1" applyBorder="1" applyAlignment="1">
      <alignment/>
    </xf>
    <xf numFmtId="4" fontId="0" fillId="6" borderId="15" xfId="0" applyNumberFormat="1" applyFill="1" applyBorder="1" applyAlignment="1">
      <alignment/>
    </xf>
    <xf numFmtId="3" fontId="2" fillId="13" borderId="25" xfId="0" applyNumberFormat="1" applyFont="1" applyFill="1" applyBorder="1" applyAlignment="1">
      <alignment/>
    </xf>
    <xf numFmtId="4" fontId="2" fillId="13" borderId="15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4" borderId="10" xfId="0" applyFill="1" applyBorder="1" applyAlignment="1">
      <alignment/>
    </xf>
    <xf numFmtId="3" fontId="0" fillId="4" borderId="10" xfId="0" applyNumberFormat="1" applyFill="1" applyBorder="1" applyAlignment="1">
      <alignment/>
    </xf>
    <xf numFmtId="0" fontId="0" fillId="5" borderId="10" xfId="0" applyFill="1" applyBorder="1" applyAlignment="1">
      <alignment/>
    </xf>
    <xf numFmtId="3" fontId="0" fillId="5" borderId="10" xfId="0" applyNumberFormat="1" applyFill="1" applyBorder="1" applyAlignment="1">
      <alignment/>
    </xf>
    <xf numFmtId="0" fontId="0" fillId="6" borderId="10" xfId="0" applyFill="1" applyBorder="1" applyAlignment="1">
      <alignment/>
    </xf>
    <xf numFmtId="3" fontId="0" fillId="6" borderId="10" xfId="0" applyNumberFormat="1" applyFill="1" applyBorder="1" applyAlignment="1">
      <alignment/>
    </xf>
    <xf numFmtId="0" fontId="0" fillId="13" borderId="10" xfId="0" applyFill="1" applyBorder="1" applyAlignment="1">
      <alignment/>
    </xf>
    <xf numFmtId="3" fontId="0" fillId="13" borderId="10" xfId="0" applyNumberFormat="1" applyFill="1" applyBorder="1" applyAlignment="1">
      <alignment/>
    </xf>
    <xf numFmtId="0" fontId="0" fillId="0" borderId="21" xfId="0" applyBorder="1" applyAlignment="1">
      <alignment horizontal="center"/>
    </xf>
    <xf numFmtId="0" fontId="0" fillId="5" borderId="11" xfId="0" applyFill="1" applyBorder="1" applyAlignment="1">
      <alignment/>
    </xf>
    <xf numFmtId="0" fontId="0" fillId="5" borderId="27" xfId="0" applyFill="1" applyBorder="1" applyAlignment="1">
      <alignment/>
    </xf>
    <xf numFmtId="165" fontId="0" fillId="0" borderId="18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18" xfId="0" applyFont="1" applyBorder="1" applyAlignment="1">
      <alignment/>
    </xf>
    <xf numFmtId="3" fontId="0" fillId="0" borderId="20" xfId="0" applyNumberForma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13" borderId="35" xfId="0" applyFont="1" applyFill="1" applyBorder="1" applyAlignment="1">
      <alignment horizontal="center" vertical="center" wrapText="1"/>
    </xf>
    <xf numFmtId="0" fontId="0" fillId="13" borderId="36" xfId="0" applyFill="1" applyBorder="1" applyAlignment="1">
      <alignment horizontal="center"/>
    </xf>
    <xf numFmtId="0" fontId="0" fillId="13" borderId="37" xfId="0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6" borderId="40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4" borderId="25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3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4" borderId="1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S36"/>
  <sheetViews>
    <sheetView tabSelected="1" zoomScalePageLayoutView="0" workbookViewId="0" topLeftCell="A1">
      <selection activeCell="K24" sqref="K24"/>
    </sheetView>
  </sheetViews>
  <sheetFormatPr defaultColWidth="9.140625" defaultRowHeight="12.75"/>
  <cols>
    <col min="1" max="1" width="4.00390625" style="0" customWidth="1"/>
    <col min="2" max="2" width="1.28515625" style="0" hidden="1" customWidth="1"/>
    <col min="3" max="3" width="3.421875" style="0" customWidth="1"/>
    <col min="4" max="4" width="17.7109375" style="0" customWidth="1"/>
    <col min="5" max="5" width="5.28125" style="0" customWidth="1"/>
    <col min="6" max="6" width="12.28125" style="0" customWidth="1"/>
    <col min="7" max="7" width="10.00390625" style="0" customWidth="1"/>
    <col min="8" max="8" width="9.8515625" style="0" customWidth="1"/>
    <col min="9" max="9" width="10.140625" style="0" customWidth="1"/>
    <col min="10" max="10" width="10.8515625" style="0" customWidth="1"/>
    <col min="11" max="11" width="11.421875" style="0" customWidth="1"/>
    <col min="12" max="12" width="7.7109375" style="0" customWidth="1"/>
    <col min="13" max="13" width="11.140625" style="0" customWidth="1"/>
    <col min="14" max="14" width="10.140625" style="0" customWidth="1"/>
    <col min="15" max="15" width="11.00390625" style="0" customWidth="1"/>
    <col min="16" max="16" width="12.28125" style="0" customWidth="1"/>
    <col min="17" max="17" width="11.00390625" style="0" customWidth="1"/>
    <col min="18" max="19" width="10.140625" style="0" customWidth="1"/>
  </cols>
  <sheetData>
    <row r="3" spans="13:15" ht="12.75">
      <c r="M3" s="95" t="s">
        <v>41</v>
      </c>
      <c r="O3" s="47"/>
    </row>
    <row r="5" ht="12.75">
      <c r="D5" s="47" t="s">
        <v>39</v>
      </c>
    </row>
    <row r="6" spans="4:10" ht="12.75">
      <c r="D6" s="47" t="s">
        <v>38</v>
      </c>
      <c r="E6" s="47"/>
      <c r="F6" s="47"/>
      <c r="G6" s="47"/>
      <c r="H6" s="47"/>
      <c r="I6" s="47"/>
      <c r="J6" s="47"/>
    </row>
    <row r="7" spans="4:10" ht="12.75">
      <c r="D7" s="47" t="s">
        <v>35</v>
      </c>
      <c r="E7" s="47"/>
      <c r="F7" s="47"/>
      <c r="G7" s="47"/>
      <c r="H7" s="47"/>
      <c r="I7" s="47"/>
      <c r="J7" s="47"/>
    </row>
    <row r="8" ht="12.75" customHeight="1" thickBot="1"/>
    <row r="9" spans="3:19" ht="12.75" customHeight="1">
      <c r="C9" s="86" t="s">
        <v>30</v>
      </c>
      <c r="D9" s="89" t="s">
        <v>0</v>
      </c>
      <c r="E9" s="83" t="s">
        <v>34</v>
      </c>
      <c r="F9" s="84"/>
      <c r="G9" s="84"/>
      <c r="H9" s="84"/>
      <c r="I9" s="85"/>
      <c r="J9" s="34" t="s">
        <v>36</v>
      </c>
      <c r="K9" s="11"/>
      <c r="L9" s="77" t="s">
        <v>37</v>
      </c>
      <c r="M9" s="78"/>
      <c r="N9" s="74" t="s">
        <v>18</v>
      </c>
      <c r="O9" s="71" t="s">
        <v>31</v>
      </c>
      <c r="R9" s="27"/>
      <c r="S9" s="27"/>
    </row>
    <row r="10" spans="3:19" ht="12.75" customHeight="1">
      <c r="C10" s="87"/>
      <c r="D10" s="90"/>
      <c r="E10" s="92" t="s">
        <v>1</v>
      </c>
      <c r="F10" s="93"/>
      <c r="G10" s="93"/>
      <c r="H10" s="93"/>
      <c r="I10" s="94"/>
      <c r="J10" s="57" t="s">
        <v>12</v>
      </c>
      <c r="K10" s="58"/>
      <c r="L10" s="79" t="s">
        <v>15</v>
      </c>
      <c r="M10" s="80"/>
      <c r="N10" s="75"/>
      <c r="O10" s="72"/>
      <c r="P10" s="27"/>
      <c r="Q10" s="30"/>
      <c r="R10" s="27"/>
      <c r="S10" s="27"/>
    </row>
    <row r="11" spans="3:17" ht="12.75" customHeight="1">
      <c r="C11" s="87"/>
      <c r="D11" s="90"/>
      <c r="E11" s="69" t="s">
        <v>2</v>
      </c>
      <c r="F11" s="82" t="s">
        <v>4</v>
      </c>
      <c r="G11" s="82"/>
      <c r="H11" s="67" t="s">
        <v>16</v>
      </c>
      <c r="I11" s="81" t="s">
        <v>5</v>
      </c>
      <c r="J11" s="69" t="s">
        <v>13</v>
      </c>
      <c r="K11" s="70" t="s">
        <v>5</v>
      </c>
      <c r="L11" s="66" t="s">
        <v>33</v>
      </c>
      <c r="M11" s="68" t="s">
        <v>5</v>
      </c>
      <c r="N11" s="75"/>
      <c r="O11" s="72"/>
      <c r="P11" s="27"/>
      <c r="Q11" s="27"/>
    </row>
    <row r="12" spans="3:17" ht="12.75">
      <c r="C12" s="87"/>
      <c r="D12" s="90"/>
      <c r="E12" s="69"/>
      <c r="F12" s="67" t="s">
        <v>9</v>
      </c>
      <c r="G12" s="82" t="s">
        <v>3</v>
      </c>
      <c r="H12" s="67"/>
      <c r="I12" s="81"/>
      <c r="J12" s="69"/>
      <c r="K12" s="70"/>
      <c r="L12" s="67"/>
      <c r="M12" s="68"/>
      <c r="N12" s="75"/>
      <c r="O12" s="72"/>
      <c r="P12" s="27"/>
      <c r="Q12" s="27"/>
    </row>
    <row r="13" spans="3:17" ht="12.75">
      <c r="C13" s="87"/>
      <c r="D13" s="90"/>
      <c r="E13" s="69"/>
      <c r="F13" s="67"/>
      <c r="G13" s="82"/>
      <c r="H13" s="67"/>
      <c r="I13" s="81"/>
      <c r="J13" s="69"/>
      <c r="K13" s="70"/>
      <c r="L13" s="67"/>
      <c r="M13" s="68"/>
      <c r="N13" s="75"/>
      <c r="O13" s="72"/>
      <c r="P13" s="27"/>
      <c r="Q13" s="27"/>
    </row>
    <row r="14" spans="3:17" ht="13.5" thickBot="1">
      <c r="C14" s="88"/>
      <c r="D14" s="91"/>
      <c r="E14" s="69"/>
      <c r="F14" s="2" t="s">
        <v>7</v>
      </c>
      <c r="G14" s="2" t="s">
        <v>8</v>
      </c>
      <c r="H14" s="67"/>
      <c r="I14" s="81"/>
      <c r="J14" s="69"/>
      <c r="K14" s="70"/>
      <c r="L14" s="67"/>
      <c r="M14" s="68"/>
      <c r="N14" s="76"/>
      <c r="O14" s="73"/>
      <c r="P14" s="27"/>
      <c r="Q14" s="27"/>
    </row>
    <row r="15" spans="3:17" ht="12.75">
      <c r="C15" s="35">
        <v>1</v>
      </c>
      <c r="D15" s="64" t="s">
        <v>19</v>
      </c>
      <c r="E15" s="6">
        <v>121</v>
      </c>
      <c r="F15" s="2" t="s">
        <v>6</v>
      </c>
      <c r="G15" s="2" t="s">
        <v>6</v>
      </c>
      <c r="H15" s="5">
        <f>E15</f>
        <v>121</v>
      </c>
      <c r="I15" s="36">
        <f>H15*G24</f>
        <v>16613.272311212815</v>
      </c>
      <c r="J15" s="12">
        <v>360000</v>
      </c>
      <c r="K15" s="39">
        <f>J15*G25</f>
        <v>10957.495998577271</v>
      </c>
      <c r="L15" s="2">
        <v>108</v>
      </c>
      <c r="M15" s="42">
        <f>L15*G26</f>
        <v>23912.289780077623</v>
      </c>
      <c r="N15" s="45">
        <f aca="true" t="shared" si="0" ref="N15:N21">I15+K15+M15</f>
        <v>51483.058089867714</v>
      </c>
      <c r="O15" s="32">
        <v>78791</v>
      </c>
      <c r="P15" s="19"/>
      <c r="Q15" s="28"/>
    </row>
    <row r="16" spans="3:17" ht="12.75">
      <c r="C16" s="35">
        <v>2</v>
      </c>
      <c r="D16" s="65" t="s">
        <v>32</v>
      </c>
      <c r="E16" s="15">
        <v>90</v>
      </c>
      <c r="F16" s="16" t="s">
        <v>6</v>
      </c>
      <c r="G16" s="16" t="s">
        <v>6</v>
      </c>
      <c r="H16" s="22">
        <f>E16</f>
        <v>90</v>
      </c>
      <c r="I16" s="37">
        <f>H16*G24</f>
        <v>12356.979405034324</v>
      </c>
      <c r="J16" s="17">
        <v>160000</v>
      </c>
      <c r="K16" s="40">
        <f>J16*G25</f>
        <v>4869.998221589898</v>
      </c>
      <c r="L16" s="16">
        <v>68</v>
      </c>
      <c r="M16" s="43">
        <f>L16*G26</f>
        <v>15055.88615782665</v>
      </c>
      <c r="N16" s="45">
        <f t="shared" si="0"/>
        <v>32282.86378445087</v>
      </c>
      <c r="O16" s="31">
        <v>0</v>
      </c>
      <c r="P16" s="19"/>
      <c r="Q16" s="28"/>
    </row>
    <row r="17" spans="3:17" ht="12.75">
      <c r="C17" s="35">
        <v>3</v>
      </c>
      <c r="D17" s="64" t="s">
        <v>20</v>
      </c>
      <c r="E17" s="6">
        <v>470</v>
      </c>
      <c r="F17" s="2" t="s">
        <v>24</v>
      </c>
      <c r="G17" s="2" t="s">
        <v>6</v>
      </c>
      <c r="H17" s="5">
        <f>E17*1.3*1.3</f>
        <v>794.3000000000001</v>
      </c>
      <c r="I17" s="36">
        <f>H17*G24</f>
        <v>109057.20823798627</v>
      </c>
      <c r="J17" s="12">
        <v>2069000</v>
      </c>
      <c r="K17" s="39">
        <f>J17*G25</f>
        <v>62975.16450293438</v>
      </c>
      <c r="L17" s="2">
        <v>130</v>
      </c>
      <c r="M17" s="42">
        <f>L17*G26</f>
        <v>28783.311772315654</v>
      </c>
      <c r="N17" s="45">
        <f t="shared" si="0"/>
        <v>200815.68451323628</v>
      </c>
      <c r="O17" s="31">
        <v>295026</v>
      </c>
      <c r="P17" s="19"/>
      <c r="Q17" s="28"/>
    </row>
    <row r="18" spans="3:17" ht="12.75">
      <c r="C18" s="35">
        <v>4</v>
      </c>
      <c r="D18" s="64" t="s">
        <v>21</v>
      </c>
      <c r="E18" s="6">
        <v>54</v>
      </c>
      <c r="F18" s="2" t="s">
        <v>23</v>
      </c>
      <c r="G18" s="2" t="s">
        <v>6</v>
      </c>
      <c r="H18" s="5">
        <f>E18*1.3</f>
        <v>70.2</v>
      </c>
      <c r="I18" s="36">
        <f>H18*G24</f>
        <v>9638.443935926773</v>
      </c>
      <c r="J18" s="12">
        <v>144000</v>
      </c>
      <c r="K18" s="39">
        <f>J18*G25</f>
        <v>4382.998399430909</v>
      </c>
      <c r="L18" s="2">
        <v>36</v>
      </c>
      <c r="M18" s="42">
        <f>L18*G26</f>
        <v>7970.763260025874</v>
      </c>
      <c r="N18" s="45">
        <f t="shared" si="0"/>
        <v>21992.205595383555</v>
      </c>
      <c r="O18" s="31">
        <v>32064</v>
      </c>
      <c r="P18" s="19"/>
      <c r="Q18" s="28"/>
    </row>
    <row r="19" spans="3:17" ht="12.75">
      <c r="C19" s="35">
        <v>5</v>
      </c>
      <c r="D19" s="64" t="s">
        <v>22</v>
      </c>
      <c r="E19" s="6">
        <v>49</v>
      </c>
      <c r="F19" s="2" t="s">
        <v>23</v>
      </c>
      <c r="G19" s="33" t="s">
        <v>26</v>
      </c>
      <c r="H19" s="5">
        <f>E19*1.3*1.5</f>
        <v>95.55000000000001</v>
      </c>
      <c r="I19" s="36">
        <f>H19*G24</f>
        <v>13118.993135011442</v>
      </c>
      <c r="J19" s="12">
        <v>230000</v>
      </c>
      <c r="K19" s="39">
        <f>J19*G25</f>
        <v>7000.622443535479</v>
      </c>
      <c r="L19" s="2">
        <v>57</v>
      </c>
      <c r="M19" s="42">
        <f>L19*G26</f>
        <v>12620.375161707634</v>
      </c>
      <c r="N19" s="45">
        <f t="shared" si="0"/>
        <v>32739.990740254554</v>
      </c>
      <c r="O19" s="31">
        <v>43283</v>
      </c>
      <c r="P19" s="19"/>
      <c r="Q19" s="28"/>
    </row>
    <row r="20" spans="3:17" ht="12.75">
      <c r="C20" s="35">
        <v>6</v>
      </c>
      <c r="D20" s="65" t="s">
        <v>25</v>
      </c>
      <c r="E20" s="15">
        <v>501</v>
      </c>
      <c r="F20" s="16" t="s">
        <v>24</v>
      </c>
      <c r="G20" s="16" t="s">
        <v>26</v>
      </c>
      <c r="H20" s="21">
        <f>E20*1.3*1.3*1.5</f>
        <v>1270.0350000000003</v>
      </c>
      <c r="I20" s="36">
        <f>H20*G24</f>
        <v>174375.51487414193</v>
      </c>
      <c r="J20" s="17">
        <v>2400000</v>
      </c>
      <c r="K20" s="39">
        <f>J20*G25</f>
        <v>73049.97332384848</v>
      </c>
      <c r="L20" s="16">
        <v>350</v>
      </c>
      <c r="M20" s="42">
        <f>L20*G26</f>
        <v>77493.531694696</v>
      </c>
      <c r="N20" s="45">
        <f t="shared" si="0"/>
        <v>324919.0198926864</v>
      </c>
      <c r="O20" s="31">
        <v>515482</v>
      </c>
      <c r="P20" s="19"/>
      <c r="Q20" s="28"/>
    </row>
    <row r="21" spans="3:17" ht="13.5" thickBot="1">
      <c r="C21" s="56">
        <v>7</v>
      </c>
      <c r="D21" s="65" t="s">
        <v>40</v>
      </c>
      <c r="E21" s="15">
        <v>52</v>
      </c>
      <c r="F21" s="62" t="s">
        <v>6</v>
      </c>
      <c r="G21" s="62" t="s">
        <v>6</v>
      </c>
      <c r="H21" s="59">
        <v>52</v>
      </c>
      <c r="I21" s="36">
        <f>H21*G24</f>
        <v>7139.588100686498</v>
      </c>
      <c r="J21" s="60">
        <v>260000</v>
      </c>
      <c r="K21" s="39">
        <f>J21*G25</f>
        <v>7913.747110083585</v>
      </c>
      <c r="L21" s="16">
        <v>24</v>
      </c>
      <c r="M21" s="42">
        <f>L21*G26</f>
        <v>5313.842173350582</v>
      </c>
      <c r="N21" s="45">
        <f t="shared" si="0"/>
        <v>20367.177384120667</v>
      </c>
      <c r="O21" s="61">
        <v>7647</v>
      </c>
      <c r="P21" s="19"/>
      <c r="Q21" s="28"/>
    </row>
    <row r="22" spans="3:17" ht="13.5" thickBot="1">
      <c r="C22" s="26"/>
      <c r="D22" s="9" t="s">
        <v>10</v>
      </c>
      <c r="E22" s="7">
        <f>SUM(E15:E21)</f>
        <v>1337</v>
      </c>
      <c r="F22" s="8"/>
      <c r="G22" s="8"/>
      <c r="H22" s="8">
        <f aca="true" t="shared" si="1" ref="H22:N22">SUM(H15:H21)</f>
        <v>2493.085</v>
      </c>
      <c r="I22" s="38">
        <f t="shared" si="1"/>
        <v>342300.00000000006</v>
      </c>
      <c r="J22" s="10">
        <f t="shared" si="1"/>
        <v>5623000</v>
      </c>
      <c r="K22" s="41">
        <f t="shared" si="1"/>
        <v>171150</v>
      </c>
      <c r="L22" s="13">
        <f t="shared" si="1"/>
        <v>773</v>
      </c>
      <c r="M22" s="44">
        <f t="shared" si="1"/>
        <v>171150</v>
      </c>
      <c r="N22" s="46">
        <f t="shared" si="1"/>
        <v>684600</v>
      </c>
      <c r="O22" s="63"/>
      <c r="P22" s="25"/>
      <c r="Q22" s="29"/>
    </row>
    <row r="23" ht="12.75">
      <c r="Q23" s="18"/>
    </row>
    <row r="24" spans="4:7" ht="12.75">
      <c r="D24" t="s">
        <v>11</v>
      </c>
      <c r="G24" s="1">
        <f>H29/H22</f>
        <v>137.29977116704805</v>
      </c>
    </row>
    <row r="25" spans="4:19" ht="12.75">
      <c r="D25" t="s">
        <v>14</v>
      </c>
      <c r="G25" s="3">
        <f>I29/J22</f>
        <v>0.030437488884936865</v>
      </c>
      <c r="Q25" s="19"/>
      <c r="R25" s="20"/>
      <c r="S25" s="20"/>
    </row>
    <row r="26" spans="4:18" ht="12.75">
      <c r="D26" t="s">
        <v>17</v>
      </c>
      <c r="G26" s="4">
        <f>J29/L22</f>
        <v>221.41009055627427</v>
      </c>
      <c r="J26" s="14"/>
      <c r="M26" s="23"/>
      <c r="N26" s="23"/>
      <c r="O26" s="23"/>
      <c r="P26" s="23"/>
      <c r="Q26" s="23"/>
      <c r="R26" s="23"/>
    </row>
    <row r="27" spans="13:18" ht="12.75">
      <c r="M27" s="23"/>
      <c r="N27" s="23"/>
      <c r="O27" s="23"/>
      <c r="P27" s="23"/>
      <c r="Q27" s="23"/>
      <c r="R27" s="23"/>
    </row>
    <row r="28" spans="7:18" ht="12.75">
      <c r="G28" s="54" t="s">
        <v>10</v>
      </c>
      <c r="H28" s="48" t="s">
        <v>27</v>
      </c>
      <c r="I28" s="50" t="s">
        <v>28</v>
      </c>
      <c r="J28" s="52" t="s">
        <v>29</v>
      </c>
      <c r="M28" s="24"/>
      <c r="N28" s="19"/>
      <c r="O28" s="25"/>
      <c r="P28" s="23"/>
      <c r="Q28" s="19"/>
      <c r="R28" s="23"/>
    </row>
    <row r="29" spans="7:18" ht="12.75">
      <c r="G29" s="55">
        <v>684600</v>
      </c>
      <c r="H29" s="49">
        <f>G29/2</f>
        <v>342300</v>
      </c>
      <c r="I29" s="51">
        <f>H29/2</f>
        <v>171150</v>
      </c>
      <c r="J29" s="53">
        <f>H29/2</f>
        <v>171150</v>
      </c>
      <c r="M29" s="24"/>
      <c r="N29" s="19"/>
      <c r="O29" s="25"/>
      <c r="P29" s="23"/>
      <c r="Q29" s="19"/>
      <c r="R29" s="23"/>
    </row>
    <row r="30" spans="13:17" ht="12.75">
      <c r="M30" s="24"/>
      <c r="N30" s="19"/>
      <c r="O30" s="25"/>
      <c r="P30" s="23"/>
      <c r="Q30" s="19"/>
    </row>
    <row r="31" spans="13:17" ht="12.75">
      <c r="M31" s="24"/>
      <c r="N31" s="19"/>
      <c r="O31" s="25"/>
      <c r="P31" s="23"/>
      <c r="Q31" s="19"/>
    </row>
    <row r="32" spans="13:17" ht="12.75">
      <c r="M32" s="24"/>
      <c r="N32" s="19"/>
      <c r="O32" s="25"/>
      <c r="P32" s="23"/>
      <c r="Q32" s="19"/>
    </row>
    <row r="33" spans="13:17" ht="12.75">
      <c r="M33" s="24"/>
      <c r="N33" s="19"/>
      <c r="O33" s="25"/>
      <c r="P33" s="23"/>
      <c r="Q33" s="19"/>
    </row>
    <row r="34" spans="13:17" ht="12.75">
      <c r="M34" s="24"/>
      <c r="N34" s="19"/>
      <c r="O34" s="25"/>
      <c r="P34" s="23"/>
      <c r="Q34" s="19"/>
    </row>
    <row r="35" spans="13:17" ht="12.75">
      <c r="M35" s="24"/>
      <c r="N35" s="19"/>
      <c r="O35" s="25"/>
      <c r="P35" s="23"/>
      <c r="Q35" s="19"/>
    </row>
    <row r="36" spans="13:17" ht="12.75">
      <c r="M36" s="23"/>
      <c r="N36" s="23"/>
      <c r="O36" s="23"/>
      <c r="P36" s="23"/>
      <c r="Q36" s="23"/>
    </row>
  </sheetData>
  <sheetProtection/>
  <mergeCells count="18">
    <mergeCell ref="H11:H14"/>
    <mergeCell ref="I11:I14"/>
    <mergeCell ref="F12:F13"/>
    <mergeCell ref="G12:G13"/>
    <mergeCell ref="E9:I9"/>
    <mergeCell ref="C9:C14"/>
    <mergeCell ref="D9:D14"/>
    <mergeCell ref="E10:I10"/>
    <mergeCell ref="E11:E14"/>
    <mergeCell ref="F11:G11"/>
    <mergeCell ref="L11:L14"/>
    <mergeCell ref="M11:M14"/>
    <mergeCell ref="J11:J14"/>
    <mergeCell ref="K11:K14"/>
    <mergeCell ref="O9:O14"/>
    <mergeCell ref="N9:N14"/>
    <mergeCell ref="L9:M9"/>
    <mergeCell ref="L10:M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ÚMČP9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VazanskyA</dc:creator>
  <cp:keywords/>
  <dc:description/>
  <cp:lastModifiedBy>DuchkovaJ</cp:lastModifiedBy>
  <cp:lastPrinted>2013-10-15T08:45:10Z</cp:lastPrinted>
  <dcterms:created xsi:type="dcterms:W3CDTF">2007-06-08T07:52:47Z</dcterms:created>
  <dcterms:modified xsi:type="dcterms:W3CDTF">2013-10-15T08:55:31Z</dcterms:modified>
  <cp:category/>
  <cp:version/>
  <cp:contentType/>
  <cp:contentStatus/>
</cp:coreProperties>
</file>