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25" activeTab="0"/>
  </bookViews>
  <sheets>
    <sheet name="výdaje" sheetId="1" r:id="rId1"/>
  </sheets>
  <externalReferences>
    <externalReference r:id="rId4"/>
  </externalReferences>
  <definedNames>
    <definedName name="_xlnm.Print_Titles" localSheetId="0">'výdaje'!$3:$6</definedName>
    <definedName name="_xlnm.Print_Area" localSheetId="0">'výdaje'!$A$1:$G$155</definedName>
  </definedNames>
  <calcPr fullCalcOnLoad="1"/>
</workbook>
</file>

<file path=xl/sharedStrings.xml><?xml version="1.0" encoding="utf-8"?>
<sst xmlns="http://schemas.openxmlformats.org/spreadsheetml/2006/main" count="96" uniqueCount="94">
  <si>
    <t>ORJ</t>
  </si>
  <si>
    <t>Text</t>
  </si>
  <si>
    <t>Kapitola 01 - Rozvoj obce</t>
  </si>
  <si>
    <t>OVÚR - územní rozvoj</t>
  </si>
  <si>
    <t>OE - územní rozvoj</t>
  </si>
  <si>
    <t>OŠEF - územní rozvoj</t>
  </si>
  <si>
    <t>Kapitola 02 - Městská infrastruktura</t>
  </si>
  <si>
    <t>nakládání s odpady</t>
  </si>
  <si>
    <t>ochrana přírody, péče o veřejnou zeleň</t>
  </si>
  <si>
    <t>Kapitola 03 - Doprava</t>
  </si>
  <si>
    <t>Kapitola 04 - Školství, mládež a samospráva</t>
  </si>
  <si>
    <t>Příspěvky na provoz:</t>
  </si>
  <si>
    <t>Základní školy</t>
  </si>
  <si>
    <t>ZŠ Litvínovská 500</t>
  </si>
  <si>
    <t>ZŠ Litvínovská 600</t>
  </si>
  <si>
    <t xml:space="preserve">ZŠ Novoborská </t>
  </si>
  <si>
    <t>ZŠ Špitálská</t>
  </si>
  <si>
    <t>Mateřské školy</t>
  </si>
  <si>
    <t>MŠ Kovářská</t>
  </si>
  <si>
    <t>MŠ Litvínovská</t>
  </si>
  <si>
    <t>MŠ Novoborská</t>
  </si>
  <si>
    <t>MŠ Pod Krocínkou</t>
  </si>
  <si>
    <t>MŠ Šluknovská</t>
  </si>
  <si>
    <t>MŠ U nové školy</t>
  </si>
  <si>
    <t>MŠ U vysočanského pivovaru</t>
  </si>
  <si>
    <t>MŠ Veltruská</t>
  </si>
  <si>
    <t>Kapitola 05 - Zdravotnictví a sociální oblast</t>
  </si>
  <si>
    <t>v tom:</t>
  </si>
  <si>
    <t>Ostatní sociální služby</t>
  </si>
  <si>
    <t>Kapitola 06 - Kultura, sport a cestoví ruch</t>
  </si>
  <si>
    <t>Kapitola 07 - Bezpečnost</t>
  </si>
  <si>
    <t>Kapitola 08 - Hospodářství</t>
  </si>
  <si>
    <t>Kapitola 09 - Vnitřní správa</t>
  </si>
  <si>
    <t>Povinné zákonné odvody</t>
  </si>
  <si>
    <t>Ostatní výdaje</t>
  </si>
  <si>
    <t>Kapitola 10 - Pokladní správa</t>
  </si>
  <si>
    <t>z toho čerpání:</t>
  </si>
  <si>
    <t xml:space="preserve"> měsíční příspěvek</t>
  </si>
  <si>
    <t>Běžné výdaje celkem</t>
  </si>
  <si>
    <t>Limit na         1. čtvrtletí</t>
  </si>
  <si>
    <t>Rezerva rozpočtu na běžné výdaje</t>
  </si>
  <si>
    <t>Rezerva rozpočtu na kapitálové výdaje</t>
  </si>
  <si>
    <t>správa kamerového systému</t>
  </si>
  <si>
    <t>Komunitní plánování</t>
  </si>
  <si>
    <t>Regionální komunikační servis</t>
  </si>
  <si>
    <t>OE - Vnitřní správa</t>
  </si>
  <si>
    <t>1.1. -  28.2.</t>
  </si>
  <si>
    <t>1.1. -  31.1.</t>
  </si>
  <si>
    <t>ochrana ovzduší</t>
  </si>
  <si>
    <t>OKMT - sportovní akce</t>
  </si>
  <si>
    <t xml:space="preserve">ZŠ a MŠ Na Balabence </t>
  </si>
  <si>
    <t>MŠ Kytlická</t>
  </si>
  <si>
    <t>Investiční akce</t>
  </si>
  <si>
    <t>Výkon pěstounské péče</t>
  </si>
  <si>
    <t>OŽ - kontrolní nákupy</t>
  </si>
  <si>
    <t xml:space="preserve"> </t>
  </si>
  <si>
    <t>OSM - územní rozvoj</t>
  </si>
  <si>
    <t>PS - Výkon pěstounské péče</t>
  </si>
  <si>
    <t>Ústav Sociální služby Praha 9, z.ú.</t>
  </si>
  <si>
    <t>ZŠ Novoborská - výstavba nového pavilonu</t>
  </si>
  <si>
    <t>OŠEF- Revitalizace naučné stezky Amerika</t>
  </si>
  <si>
    <t>OŠEF - Projekt URBACT</t>
  </si>
  <si>
    <t xml:space="preserve">Středisko sociálních služeb </t>
  </si>
  <si>
    <t>Rozpočtové provizorium pro hospodaření Městské části Praha 9 v 1. čtvrtletí 2018</t>
  </si>
  <si>
    <t>Rozpis výdajů na 1. čtvrtletí 2018</t>
  </si>
  <si>
    <t xml:space="preserve"> SR 2017    / NR 2018 </t>
  </si>
  <si>
    <t>OŠEF - Projekt CHESTNUT</t>
  </si>
  <si>
    <t>Volba prezidenta republiky</t>
  </si>
  <si>
    <t>Poliklinika Prosek - Pavilon H</t>
  </si>
  <si>
    <t>Poliklinika Prosek - proj. připojovací komunikace</t>
  </si>
  <si>
    <t>Přestavba a dostavba domu v Parku Srdce</t>
  </si>
  <si>
    <t>Garáže Billa</t>
  </si>
  <si>
    <t>ZŠ Špitálská - školní zahrada</t>
  </si>
  <si>
    <t>Zhotovení sportoviště s umělou trávou Podviní</t>
  </si>
  <si>
    <t>ZŠ Špitálská - vybavení pavilonu Bumbálek</t>
  </si>
  <si>
    <t>Regulace topného systému radnice</t>
  </si>
  <si>
    <t>Park Zahrádky</t>
  </si>
  <si>
    <t>ZŠ a MŠ Na Balabence - rekonstr.ŠJ a kuchyně</t>
  </si>
  <si>
    <t>Regulace topného systému ZŠ Novoborská</t>
  </si>
  <si>
    <t>Regulace topného systému MŠ Novoborská</t>
  </si>
  <si>
    <t>Revitalizace pozemků pro přístup ke Stezce Amerika</t>
  </si>
  <si>
    <t>MŠ Veltruská - nástavba pav. C</t>
  </si>
  <si>
    <t>ZŠ Špitálská - rekonstrukce kuchyně</t>
  </si>
  <si>
    <t>Výstavba pavilonu ZŠ Špitálská</t>
  </si>
  <si>
    <t>MŠ U Vysočanského pivovaru - nový pavilon</t>
  </si>
  <si>
    <t>ZŠ Novoborská - atrium</t>
  </si>
  <si>
    <t>ZŠ Novoborská - výstavba tělocvičny</t>
  </si>
  <si>
    <t>ZŠ Novoborská - komunikace pro zásobování</t>
  </si>
  <si>
    <t>ZŠ Špitálská - vybavení nového pavilonu</t>
  </si>
  <si>
    <t>OŠEF - zprovoznění nového pavilonu ZŠ Špitálská</t>
  </si>
  <si>
    <t>OŠEF - EU Šablony MŠ Litvínovská</t>
  </si>
  <si>
    <t>OŠEF - EU Šablony ZŠ Litvínovská 600</t>
  </si>
  <si>
    <t>OŠEF - Agri GO 4 CITIES</t>
  </si>
  <si>
    <t xml:space="preserve">OŠEF - Projekt H2O WR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</si>
</sst>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.0\ _K_č_-;\-* #,##0.0\ _K_č_-;_-* &quot;-&quot;?\ _K_č_-;_-@_-"/>
    <numFmt numFmtId="166" formatCode="#,##0.0"/>
    <numFmt numFmtId="167" formatCode="0.0"/>
    <numFmt numFmtId="168" formatCode="_-* #,##0\ _K_č_-;\-* #,##0\ _K_č_-;_-* &quot;-&quot;??\ _K_č_-;_-@_-"/>
    <numFmt numFmtId="169" formatCode="_-* #,##0.000\ _K_č_-;\-* #,##0.000\ _K_č_-;_-* &quot;-&quot;??\ _K_č_-;_-@_-"/>
    <numFmt numFmtId="170" formatCode="_-* #,##0\ _K_č_-;\-* #,##0\ _K_č_-;_-* &quot;-&quot;?\ _K_č_-;_-@_-"/>
    <numFmt numFmtId="171" formatCode="_-* #,##0.00\ _K_č_-;\-* #,##0.00\ _K_č_-;_-* &quot;-&quot;?\ _K_č_-;_-@_-"/>
    <numFmt numFmtId="172" formatCode="0.0000"/>
    <numFmt numFmtId="173" formatCode="0.000"/>
    <numFmt numFmtId="174" formatCode="0.00000000"/>
    <numFmt numFmtId="175" formatCode="0.0000000"/>
    <numFmt numFmtId="176" formatCode="0.000000"/>
    <numFmt numFmtId="177" formatCode="0.00000"/>
    <numFmt numFmtId="178" formatCode="#,##0.0_ ;\-#,##0.0\ "/>
    <numFmt numFmtId="179" formatCode="#,##0.00000"/>
    <numFmt numFmtId="180" formatCode="#,##0.000"/>
    <numFmt numFmtId="181" formatCode="\ #,##0.00&quot;      &quot;;\-#,##0.00&quot;      &quot;;&quot; -&quot;#&quot;      &quot;;@\ "/>
    <numFmt numFmtId="182" formatCode="\ #,##0.0&quot;      &quot;;\-#,##0.0&quot;      &quot;;&quot; -&quot;#&quot;      &quot;;@\ "/>
    <numFmt numFmtId="183" formatCode="0.00;[Red]0.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\ &quot;Kč&quot;"/>
    <numFmt numFmtId="188" formatCode="#,##0\ _K_č"/>
    <numFmt numFmtId="189" formatCode="000\ 00"/>
    <numFmt numFmtId="190" formatCode="#,##0_ ;\-#,##0\ "/>
    <numFmt numFmtId="191" formatCode="#,##0.0000"/>
    <numFmt numFmtId="192" formatCode="[$€-2]\ #\ ##,000_);[Red]\([$€-2]\ #\ ##,0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6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4" fontId="23" fillId="0" borderId="11" xfId="0" applyNumberFormat="1" applyFont="1" applyBorder="1" applyAlignment="1">
      <alignment/>
    </xf>
    <xf numFmtId="4" fontId="23" fillId="0" borderId="12" xfId="0" applyNumberFormat="1" applyFont="1" applyBorder="1" applyAlignment="1">
      <alignment/>
    </xf>
    <xf numFmtId="0" fontId="23" fillId="0" borderId="0" xfId="0" applyFont="1" applyAlignment="1">
      <alignment/>
    </xf>
    <xf numFmtId="1" fontId="24" fillId="0" borderId="13" xfId="0" applyNumberFormat="1" applyFont="1" applyBorder="1" applyAlignment="1">
      <alignment/>
    </xf>
    <xf numFmtId="1" fontId="24" fillId="0" borderId="14" xfId="0" applyNumberFormat="1" applyFont="1" applyBorder="1" applyAlignment="1">
      <alignment/>
    </xf>
    <xf numFmtId="4" fontId="24" fillId="0" borderId="14" xfId="0" applyNumberFormat="1" applyFont="1" applyBorder="1" applyAlignment="1">
      <alignment/>
    </xf>
    <xf numFmtId="4" fontId="24" fillId="0" borderId="15" xfId="0" applyNumberFormat="1" applyFont="1" applyBorder="1" applyAlignment="1">
      <alignment/>
    </xf>
    <xf numFmtId="0" fontId="24" fillId="0" borderId="0" xfId="0" applyFont="1" applyAlignment="1">
      <alignment/>
    </xf>
    <xf numFmtId="0" fontId="25" fillId="0" borderId="13" xfId="0" applyFont="1" applyBorder="1" applyAlignment="1">
      <alignment/>
    </xf>
    <xf numFmtId="4" fontId="25" fillId="0" borderId="14" xfId="0" applyNumberFormat="1" applyFont="1" applyBorder="1" applyAlignment="1">
      <alignment/>
    </xf>
    <xf numFmtId="0" fontId="25" fillId="0" borderId="0" xfId="0" applyFont="1" applyAlignment="1">
      <alignment/>
    </xf>
    <xf numFmtId="0" fontId="24" fillId="0" borderId="13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15" xfId="0" applyNumberFormat="1" applyFont="1" applyBorder="1" applyAlignment="1">
      <alignment/>
    </xf>
    <xf numFmtId="0" fontId="26" fillId="0" borderId="0" xfId="0" applyFont="1" applyAlignment="1">
      <alignment/>
    </xf>
    <xf numFmtId="0" fontId="24" fillId="0" borderId="14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/>
    </xf>
    <xf numFmtId="4" fontId="24" fillId="0" borderId="17" xfId="0" applyNumberFormat="1" applyFont="1" applyBorder="1" applyAlignment="1">
      <alignment/>
    </xf>
    <xf numFmtId="0" fontId="25" fillId="0" borderId="14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4" fontId="23" fillId="0" borderId="14" xfId="0" applyNumberFormat="1" applyFont="1" applyBorder="1" applyAlignment="1">
      <alignment/>
    </xf>
    <xf numFmtId="4" fontId="23" fillId="0" borderId="15" xfId="0" applyNumberFormat="1" applyFont="1" applyBorder="1" applyAlignment="1">
      <alignment/>
    </xf>
    <xf numFmtId="0" fontId="26" fillId="0" borderId="0" xfId="0" applyFont="1" applyBorder="1" applyAlignment="1">
      <alignment/>
    </xf>
    <xf numFmtId="1" fontId="24" fillId="0" borderId="16" xfId="0" applyNumberFormat="1" applyFont="1" applyBorder="1" applyAlignment="1">
      <alignment/>
    </xf>
    <xf numFmtId="2" fontId="24" fillId="0" borderId="0" xfId="0" applyNumberFormat="1" applyFont="1" applyAlignment="1">
      <alignment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4" fontId="26" fillId="0" borderId="17" xfId="0" applyNumberFormat="1" applyFont="1" applyBorder="1" applyAlignment="1">
      <alignment/>
    </xf>
    <xf numFmtId="1" fontId="26" fillId="0" borderId="17" xfId="0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4" fontId="26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0" fontId="23" fillId="0" borderId="12" xfId="0" applyFont="1" applyBorder="1" applyAlignment="1">
      <alignment/>
    </xf>
    <xf numFmtId="0" fontId="24" fillId="0" borderId="15" xfId="0" applyFont="1" applyBorder="1" applyAlignment="1">
      <alignment/>
    </xf>
    <xf numFmtId="0" fontId="26" fillId="0" borderId="15" xfId="0" applyFont="1" applyBorder="1" applyAlignment="1">
      <alignment/>
    </xf>
    <xf numFmtId="0" fontId="24" fillId="0" borderId="18" xfId="0" applyFont="1" applyBorder="1" applyAlignment="1">
      <alignment/>
    </xf>
    <xf numFmtId="0" fontId="26" fillId="0" borderId="18" xfId="0" applyFont="1" applyBorder="1" applyAlignment="1">
      <alignment/>
    </xf>
    <xf numFmtId="2" fontId="24" fillId="0" borderId="15" xfId="0" applyNumberFormat="1" applyFont="1" applyBorder="1" applyAlignment="1">
      <alignment/>
    </xf>
    <xf numFmtId="2" fontId="24" fillId="0" borderId="18" xfId="0" applyNumberFormat="1" applyFont="1" applyBorder="1" applyAlignment="1">
      <alignment/>
    </xf>
    <xf numFmtId="0" fontId="25" fillId="0" borderId="15" xfId="0" applyFont="1" applyBorder="1" applyAlignment="1">
      <alignment/>
    </xf>
    <xf numFmtId="4" fontId="23" fillId="0" borderId="17" xfId="0" applyNumberFormat="1" applyFont="1" applyBorder="1" applyAlignment="1">
      <alignment/>
    </xf>
    <xf numFmtId="2" fontId="23" fillId="0" borderId="12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7" fillId="0" borderId="17" xfId="0" applyFont="1" applyBorder="1" applyAlignment="1">
      <alignment horizontal="center"/>
    </xf>
    <xf numFmtId="1" fontId="26" fillId="0" borderId="14" xfId="0" applyNumberFormat="1" applyFont="1" applyBorder="1" applyAlignment="1">
      <alignment/>
    </xf>
    <xf numFmtId="1" fontId="26" fillId="0" borderId="13" xfId="0" applyNumberFormat="1" applyFont="1" applyBorder="1" applyAlignment="1">
      <alignment/>
    </xf>
    <xf numFmtId="0" fontId="23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26" fillId="0" borderId="19" xfId="0" applyFont="1" applyBorder="1" applyAlignment="1">
      <alignment/>
    </xf>
    <xf numFmtId="0" fontId="26" fillId="0" borderId="20" xfId="0" applyFont="1" applyBorder="1" applyAlignment="1">
      <alignment/>
    </xf>
    <xf numFmtId="4" fontId="23" fillId="0" borderId="21" xfId="0" applyNumberFormat="1" applyFont="1" applyBorder="1" applyAlignment="1">
      <alignment/>
    </xf>
    <xf numFmtId="0" fontId="26" fillId="0" borderId="22" xfId="0" applyFont="1" applyBorder="1" applyAlignment="1">
      <alignment/>
    </xf>
    <xf numFmtId="4" fontId="26" fillId="0" borderId="21" xfId="0" applyNumberFormat="1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23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0" xfId="0" applyFont="1" applyBorder="1" applyAlignment="1">
      <alignment/>
    </xf>
    <xf numFmtId="4" fontId="27" fillId="0" borderId="0" xfId="0" applyNumberFormat="1" applyFont="1" applyBorder="1" applyAlignment="1">
      <alignment/>
    </xf>
    <xf numFmtId="4" fontId="27" fillId="0" borderId="20" xfId="0" applyNumberFormat="1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21" xfId="0" applyFont="1" applyBorder="1" applyAlignment="1">
      <alignment/>
    </xf>
    <xf numFmtId="4" fontId="24" fillId="0" borderId="21" xfId="0" applyNumberFormat="1" applyFont="1" applyBorder="1" applyAlignment="1">
      <alignment/>
    </xf>
    <xf numFmtId="0" fontId="24" fillId="0" borderId="23" xfId="0" applyFont="1" applyBorder="1" applyAlignment="1">
      <alignment/>
    </xf>
    <xf numFmtId="4" fontId="26" fillId="0" borderId="0" xfId="0" applyNumberFormat="1" applyFont="1" applyAlignment="1">
      <alignment/>
    </xf>
    <xf numFmtId="0" fontId="26" fillId="0" borderId="17" xfId="0" applyFont="1" applyBorder="1" applyAlignment="1">
      <alignment wrapText="1"/>
    </xf>
    <xf numFmtId="0" fontId="26" fillId="0" borderId="24" xfId="0" applyFont="1" applyBorder="1" applyAlignment="1">
      <alignment/>
    </xf>
    <xf numFmtId="0" fontId="26" fillId="0" borderId="25" xfId="0" applyFont="1" applyBorder="1" applyAlignment="1">
      <alignment/>
    </xf>
    <xf numFmtId="4" fontId="26" fillId="0" borderId="25" xfId="0" applyNumberFormat="1" applyFont="1" applyBorder="1" applyAlignment="1">
      <alignment/>
    </xf>
    <xf numFmtId="0" fontId="26" fillId="0" borderId="26" xfId="0" applyFont="1" applyBorder="1" applyAlignment="1">
      <alignment/>
    </xf>
    <xf numFmtId="0" fontId="0" fillId="0" borderId="14" xfId="0" applyBorder="1" applyAlignment="1">
      <alignment/>
    </xf>
    <xf numFmtId="4" fontId="23" fillId="0" borderId="14" xfId="0" applyNumberFormat="1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4" fontId="24" fillId="0" borderId="25" xfId="0" applyNumberFormat="1" applyFont="1" applyBorder="1" applyAlignment="1">
      <alignment/>
    </xf>
    <xf numFmtId="0" fontId="24" fillId="0" borderId="26" xfId="0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4" fontId="27" fillId="0" borderId="28" xfId="0" applyNumberFormat="1" applyFont="1" applyBorder="1" applyAlignment="1">
      <alignment/>
    </xf>
    <xf numFmtId="4" fontId="27" fillId="0" borderId="29" xfId="0" applyNumberFormat="1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1" xfId="0" applyFont="1" applyBorder="1" applyAlignment="1">
      <alignment/>
    </xf>
    <xf numFmtId="4" fontId="26" fillId="0" borderId="31" xfId="0" applyNumberFormat="1" applyFont="1" applyBorder="1" applyAlignment="1">
      <alignment/>
    </xf>
    <xf numFmtId="4" fontId="23" fillId="0" borderId="31" xfId="0" applyNumberFormat="1" applyFont="1" applyBorder="1" applyAlignment="1">
      <alignment/>
    </xf>
    <xf numFmtId="0" fontId="26" fillId="0" borderId="32" xfId="0" applyFont="1" applyBorder="1" applyAlignment="1">
      <alignment/>
    </xf>
    <xf numFmtId="0" fontId="23" fillId="0" borderId="15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4" xfId="0" applyFont="1" applyBorder="1" applyAlignment="1">
      <alignment/>
    </xf>
    <xf numFmtId="4" fontId="26" fillId="0" borderId="34" xfId="0" applyNumberFormat="1" applyFont="1" applyBorder="1" applyAlignment="1">
      <alignment/>
    </xf>
    <xf numFmtId="4" fontId="23" fillId="0" borderId="34" xfId="0" applyNumberFormat="1" applyFont="1" applyBorder="1" applyAlignment="1">
      <alignment/>
    </xf>
    <xf numFmtId="0" fontId="26" fillId="0" borderId="35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21" xfId="0" applyBorder="1" applyAlignment="1">
      <alignment/>
    </xf>
    <xf numFmtId="0" fontId="28" fillId="0" borderId="25" xfId="0" applyFont="1" applyFill="1" applyBorder="1" applyAlignment="1">
      <alignment/>
    </xf>
    <xf numFmtId="0" fontId="22" fillId="0" borderId="34" xfId="0" applyFont="1" applyBorder="1" applyAlignment="1">
      <alignment horizontal="center"/>
    </xf>
    <xf numFmtId="0" fontId="27" fillId="0" borderId="1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frastructure\users$\documents\tumovas\My%20Documents\Agendy\Rozpocet%20r.%202012\NR_2012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tový výhled"/>
      <sheetName val="ukazatele"/>
      <sheetName val="bilance"/>
      <sheetName val="příjmy"/>
      <sheetName val="běžné výdaje"/>
      <sheetName val="dotace"/>
      <sheetName val="danove prijmy"/>
      <sheetName val="nedaňové příjmy"/>
      <sheetName val="OE xx01 "/>
      <sheetName val="PS xx21"/>
      <sheetName val="IT xx22"/>
      <sheetName val="požadavky IT"/>
      <sheetName val="OKMT xx23"/>
      <sheetName val="požadavky OKMT"/>
      <sheetName val="KR xx24"/>
      <sheetName val="OOS xx30"/>
      <sheetName val="OVS XX40"/>
      <sheetName val="OSEF xx5x"/>
      <sheetName val="požadavky-OŠEF "/>
      <sheetName val="požadavky-MŠ,ZŠ"/>
      <sheetName val="účelové dotace MŠ"/>
      <sheetName val="ZŠ-DDHM a účelové dotace"/>
      <sheetName val="ZŠ-velké opravy"/>
      <sheetName val=" plán oprav MŠ"/>
      <sheetName val="OSM xx6x"/>
      <sheetName val="OS xx7x"/>
      <sheetName val="OZPD xx80"/>
      <sheetName val="požadavky OZPD "/>
      <sheetName val="OVUR xx90"/>
      <sheetName val="požadavky OVUR"/>
    </sheetNames>
    <sheetDataSet>
      <sheetData sheetId="8">
        <row r="15">
          <cell r="A15">
            <v>1001</v>
          </cell>
        </row>
      </sheetData>
      <sheetData sheetId="9">
        <row r="4">
          <cell r="E4" t="str">
            <v>Odměny členů zastupitelstva obcí a krajů</v>
          </cell>
        </row>
        <row r="16">
          <cell r="E16" t="str">
            <v>Platy zaměstnanců v pracovním poměru</v>
          </cell>
        </row>
        <row r="17">
          <cell r="E17" t="str">
            <v>Ostatní osobní výdaje</v>
          </cell>
        </row>
        <row r="39">
          <cell r="A39">
            <v>921</v>
          </cell>
          <cell r="E39" t="str">
            <v>Personální servis</v>
          </cell>
        </row>
      </sheetData>
      <sheetData sheetId="10">
        <row r="13">
          <cell r="D13" t="str">
            <v>Servis informatiky</v>
          </cell>
        </row>
      </sheetData>
      <sheetData sheetId="12">
        <row r="30">
          <cell r="A30">
            <v>623</v>
          </cell>
          <cell r="E30" t="str">
            <v>OKMT - kulturní činnost</v>
          </cell>
        </row>
        <row r="32">
          <cell r="E32" t="str">
            <v>Divadlo GONG příspěvek na provoz</v>
          </cell>
        </row>
      </sheetData>
      <sheetData sheetId="14">
        <row r="8">
          <cell r="A8">
            <v>724</v>
          </cell>
          <cell r="D8" t="str">
            <v>Ochrana obyvatelstva</v>
          </cell>
        </row>
        <row r="11">
          <cell r="A11">
            <v>724</v>
          </cell>
          <cell r="D11" t="str">
            <v>Bezpečnost a veřejný pořádek</v>
          </cell>
        </row>
      </sheetData>
      <sheetData sheetId="15">
        <row r="8">
          <cell r="A8">
            <v>930</v>
          </cell>
          <cell r="D8" t="str">
            <v>OOS - Činnost místní správy</v>
          </cell>
        </row>
      </sheetData>
      <sheetData sheetId="16">
        <row r="8">
          <cell r="A8">
            <v>440</v>
          </cell>
          <cell r="E8" t="str">
            <v>OVS - Školství</v>
          </cell>
        </row>
        <row r="18">
          <cell r="E18" t="str">
            <v>OVS - Sociální služby</v>
          </cell>
        </row>
        <row r="22">
          <cell r="E22" t="str">
            <v>OVS - Kultura</v>
          </cell>
        </row>
        <row r="85">
          <cell r="E85" t="str">
            <v>OVS - Provoz úřadu</v>
          </cell>
        </row>
      </sheetData>
      <sheetData sheetId="17">
        <row r="7">
          <cell r="A7">
            <v>152</v>
          </cell>
        </row>
        <row r="37">
          <cell r="A37">
            <v>451</v>
          </cell>
          <cell r="D37" t="str">
            <v>OŠEF - vzdělávání</v>
          </cell>
        </row>
        <row r="56">
          <cell r="D56" t="str">
            <v>OŠEF - Dětské dopravní hřiště</v>
          </cell>
        </row>
        <row r="76">
          <cell r="A76">
            <v>952</v>
          </cell>
          <cell r="D76" t="str">
            <v>OŠEF - Ostatní veřejné služby </v>
          </cell>
        </row>
      </sheetData>
      <sheetData sheetId="24">
        <row r="14">
          <cell r="D14" t="str">
            <v>Komunální služby a územní rozvoj </v>
          </cell>
        </row>
        <row r="20">
          <cell r="A20">
            <v>863</v>
          </cell>
          <cell r="D20" t="str">
            <v>OSM - Správa majetku</v>
          </cell>
        </row>
      </sheetData>
      <sheetData sheetId="25">
        <row r="43">
          <cell r="E43" t="str">
            <v>OS - Sociální záležitosti</v>
          </cell>
        </row>
        <row r="46">
          <cell r="A46">
            <v>870</v>
          </cell>
          <cell r="E46" t="str">
            <v>OS - Pohřebnictví</v>
          </cell>
        </row>
        <row r="58">
          <cell r="A58">
            <v>571</v>
          </cell>
          <cell r="E58" t="str">
            <v>OS - Protidrogová politika</v>
          </cell>
        </row>
        <row r="93">
          <cell r="A93">
            <v>572</v>
          </cell>
          <cell r="E93" t="str">
            <v>OS - Klub Harfica</v>
          </cell>
        </row>
      </sheetData>
      <sheetData sheetId="26">
        <row r="39">
          <cell r="A39">
            <v>280</v>
          </cell>
          <cell r="D39" t="str">
            <v>OŽPD - Životní prostředí</v>
          </cell>
        </row>
        <row r="50">
          <cell r="A50">
            <v>380</v>
          </cell>
          <cell r="D50" t="str">
            <v>OŽPD - Doprava</v>
          </cell>
        </row>
      </sheetData>
      <sheetData sheetId="28">
        <row r="12">
          <cell r="A12">
            <v>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5"/>
  <sheetViews>
    <sheetView tabSelected="1" zoomScalePageLayoutView="0" workbookViewId="0" topLeftCell="A16">
      <selection activeCell="C8" sqref="C8"/>
    </sheetView>
  </sheetViews>
  <sheetFormatPr defaultColWidth="9.140625" defaultRowHeight="12.75"/>
  <cols>
    <col min="1" max="1" width="5.28125" style="0" customWidth="1"/>
    <col min="2" max="2" width="41.00390625" style="0" customWidth="1"/>
    <col min="3" max="3" width="12.00390625" style="0" customWidth="1"/>
    <col min="4" max="4" width="11.8515625" style="0" customWidth="1"/>
    <col min="5" max="5" width="12.421875" style="0" customWidth="1"/>
    <col min="6" max="6" width="11.00390625" style="0" customWidth="1"/>
    <col min="7" max="7" width="10.8515625" style="0" customWidth="1"/>
  </cols>
  <sheetData>
    <row r="2" spans="1:7" ht="16.5" thickBot="1">
      <c r="A2" s="102" t="s">
        <v>63</v>
      </c>
      <c r="B2" s="102"/>
      <c r="C2" s="102"/>
      <c r="D2" s="102"/>
      <c r="E2" s="102"/>
      <c r="F2" s="102"/>
      <c r="G2" s="102"/>
    </row>
    <row r="3" spans="1:7" ht="12.75">
      <c r="A3" s="108" t="s">
        <v>0</v>
      </c>
      <c r="B3" s="105" t="s">
        <v>1</v>
      </c>
      <c r="C3" s="116" t="s">
        <v>65</v>
      </c>
      <c r="D3" s="111" t="s">
        <v>64</v>
      </c>
      <c r="E3" s="111"/>
      <c r="F3" s="111"/>
      <c r="G3" s="112"/>
    </row>
    <row r="4" spans="1:7" ht="12.75" customHeight="1">
      <c r="A4" s="109"/>
      <c r="B4" s="106"/>
      <c r="C4" s="117"/>
      <c r="D4" s="113" t="s">
        <v>39</v>
      </c>
      <c r="E4" s="115" t="s">
        <v>36</v>
      </c>
      <c r="F4" s="115"/>
      <c r="G4" s="103" t="s">
        <v>37</v>
      </c>
    </row>
    <row r="5" spans="1:7" ht="13.5" thickBot="1">
      <c r="A5" s="110"/>
      <c r="B5" s="107"/>
      <c r="C5" s="118"/>
      <c r="D5" s="114"/>
      <c r="E5" s="52" t="s">
        <v>47</v>
      </c>
      <c r="F5" s="52" t="s">
        <v>46</v>
      </c>
      <c r="G5" s="104"/>
    </row>
    <row r="6" spans="1:7" ht="13.5" thickBot="1">
      <c r="A6" s="55"/>
      <c r="B6" s="49"/>
      <c r="C6" s="36"/>
      <c r="D6" s="50"/>
      <c r="E6" s="51"/>
      <c r="F6" s="51"/>
      <c r="G6" s="56"/>
    </row>
    <row r="7" spans="1:7" s="5" customFormat="1" ht="12">
      <c r="A7" s="1"/>
      <c r="B7" s="2" t="s">
        <v>2</v>
      </c>
      <c r="C7" s="3">
        <f>C8+C10+C15+C12+C14</f>
        <v>7150</v>
      </c>
      <c r="D7" s="3">
        <f>C7/4</f>
        <v>1787.5</v>
      </c>
      <c r="E7" s="3">
        <f>C7/12</f>
        <v>595.8333333333334</v>
      </c>
      <c r="F7" s="3">
        <f>E7*2</f>
        <v>1191.6666666666667</v>
      </c>
      <c r="G7" s="39"/>
    </row>
    <row r="8" spans="1:7" s="10" customFormat="1" ht="12">
      <c r="A8" s="6">
        <f>'[1]OVUR xx90'!A12</f>
        <v>190</v>
      </c>
      <c r="B8" s="7" t="s">
        <v>3</v>
      </c>
      <c r="C8" s="8">
        <v>4440</v>
      </c>
      <c r="D8" s="8">
        <f>C8/4</f>
        <v>1110</v>
      </c>
      <c r="E8" s="8">
        <f>C8/12</f>
        <v>370</v>
      </c>
      <c r="F8" s="8">
        <f>E8*2</f>
        <v>740</v>
      </c>
      <c r="G8" s="40"/>
    </row>
    <row r="9" spans="1:7" s="19" customFormat="1" ht="12">
      <c r="A9" s="15"/>
      <c r="B9" s="16"/>
      <c r="C9" s="17"/>
      <c r="D9" s="27"/>
      <c r="E9" s="27"/>
      <c r="F9" s="27"/>
      <c r="G9" s="41"/>
    </row>
    <row r="10" spans="1:7" s="10" customFormat="1" ht="12">
      <c r="A10" s="14">
        <v>101</v>
      </c>
      <c r="B10" s="20" t="s">
        <v>4</v>
      </c>
      <c r="C10" s="8">
        <v>600</v>
      </c>
      <c r="D10" s="8">
        <f>C10/4</f>
        <v>150</v>
      </c>
      <c r="E10" s="8">
        <f>C10/12</f>
        <v>50</v>
      </c>
      <c r="F10" s="8">
        <f>E10*2</f>
        <v>100</v>
      </c>
      <c r="G10" s="40"/>
    </row>
    <row r="11" spans="1:7" s="10" customFormat="1" ht="12">
      <c r="A11" s="14"/>
      <c r="B11" s="20"/>
      <c r="C11" s="8"/>
      <c r="D11" s="8"/>
      <c r="E11" s="8"/>
      <c r="F11" s="8"/>
      <c r="G11" s="40"/>
    </row>
    <row r="12" spans="1:7" s="10" customFormat="1" ht="12">
      <c r="A12" s="14">
        <v>163</v>
      </c>
      <c r="B12" s="20" t="s">
        <v>56</v>
      </c>
      <c r="C12" s="8">
        <v>200</v>
      </c>
      <c r="D12" s="8">
        <f>C12/4</f>
        <v>50</v>
      </c>
      <c r="E12" s="8">
        <f>C12/12</f>
        <v>16.666666666666668</v>
      </c>
      <c r="F12" s="8">
        <f>E12*2</f>
        <v>33.333333333333336</v>
      </c>
      <c r="G12" s="40"/>
    </row>
    <row r="13" spans="1:7" s="10" customFormat="1" ht="12">
      <c r="A13" s="14"/>
      <c r="B13" s="20"/>
      <c r="C13" s="8"/>
      <c r="D13" s="8"/>
      <c r="E13" s="8"/>
      <c r="F13" s="8"/>
      <c r="G13" s="40"/>
    </row>
    <row r="14" spans="1:7" s="10" customFormat="1" ht="12">
      <c r="A14" s="14">
        <v>152</v>
      </c>
      <c r="B14" s="20" t="s">
        <v>92</v>
      </c>
      <c r="C14" s="8">
        <v>800</v>
      </c>
      <c r="D14" s="8">
        <f>C14/4</f>
        <v>200</v>
      </c>
      <c r="E14" s="8">
        <f>C14/12</f>
        <v>66.66666666666667</v>
      </c>
      <c r="F14" s="8">
        <f>E14*2</f>
        <v>133.33333333333334</v>
      </c>
      <c r="G14" s="40"/>
    </row>
    <row r="15" spans="1:7" s="10" customFormat="1" ht="12.75" thickBot="1">
      <c r="A15" s="21">
        <f>'[1]OSEF xx5x'!A7</f>
        <v>152</v>
      </c>
      <c r="B15" s="22" t="s">
        <v>5</v>
      </c>
      <c r="C15" s="23">
        <v>1110</v>
      </c>
      <c r="D15" s="23">
        <f>C15/4</f>
        <v>277.5</v>
      </c>
      <c r="E15" s="23">
        <f>C15/12</f>
        <v>92.5</v>
      </c>
      <c r="F15" s="23">
        <f>E15*2</f>
        <v>185</v>
      </c>
      <c r="G15" s="42"/>
    </row>
    <row r="16" spans="1:7" s="19" customFormat="1" ht="12">
      <c r="A16" s="88"/>
      <c r="B16" s="89"/>
      <c r="C16" s="90"/>
      <c r="D16" s="90"/>
      <c r="E16" s="91"/>
      <c r="F16" s="91"/>
      <c r="G16" s="92"/>
    </row>
    <row r="17" spans="1:7" s="5" customFormat="1" ht="12">
      <c r="A17" s="25"/>
      <c r="B17" s="26" t="s">
        <v>6</v>
      </c>
      <c r="C17" s="27">
        <f>C18+C25+C23+C24</f>
        <v>34088</v>
      </c>
      <c r="D17" s="79">
        <f>C17/4</f>
        <v>8522</v>
      </c>
      <c r="E17" s="79">
        <f>C17/12</f>
        <v>2840.6666666666665</v>
      </c>
      <c r="F17" s="79">
        <f>E17*2</f>
        <v>5681.333333333333</v>
      </c>
      <c r="G17" s="93"/>
    </row>
    <row r="18" spans="1:7" s="10" customFormat="1" ht="12">
      <c r="A18" s="14">
        <f>'[1]OZPD xx80'!A39</f>
        <v>280</v>
      </c>
      <c r="B18" s="20" t="str">
        <f>'[1]OZPD xx80'!D39</f>
        <v>OŽPD - Životní prostředí</v>
      </c>
      <c r="C18" s="8">
        <f>SUM(C19:C21)</f>
        <v>32328</v>
      </c>
      <c r="D18" s="8">
        <f>C18/4</f>
        <v>8082</v>
      </c>
      <c r="E18" s="8">
        <f>C18/12</f>
        <v>2694</v>
      </c>
      <c r="F18" s="8">
        <f>E18*2</f>
        <v>5388</v>
      </c>
      <c r="G18" s="40"/>
    </row>
    <row r="19" spans="1:7" s="19" customFormat="1" ht="12">
      <c r="A19" s="15"/>
      <c r="B19" s="16" t="s">
        <v>7</v>
      </c>
      <c r="C19" s="17">
        <v>1690</v>
      </c>
      <c r="D19" s="17">
        <f>C19/4</f>
        <v>422.5</v>
      </c>
      <c r="E19" s="17">
        <f>C19/12</f>
        <v>140.83333333333334</v>
      </c>
      <c r="F19" s="17">
        <f>E19*2</f>
        <v>281.6666666666667</v>
      </c>
      <c r="G19" s="41"/>
    </row>
    <row r="20" spans="1:7" s="19" customFormat="1" ht="12">
      <c r="A20" s="15"/>
      <c r="B20" s="16" t="s">
        <v>48</v>
      </c>
      <c r="C20" s="17">
        <v>830</v>
      </c>
      <c r="D20" s="17">
        <f>C20/4</f>
        <v>207.5</v>
      </c>
      <c r="E20" s="17">
        <f>C20/12</f>
        <v>69.16666666666667</v>
      </c>
      <c r="F20" s="17">
        <f>E20*2</f>
        <v>138.33333333333334</v>
      </c>
      <c r="G20" s="41"/>
    </row>
    <row r="21" spans="1:7" s="19" customFormat="1" ht="12">
      <c r="A21" s="15"/>
      <c r="B21" s="16" t="s">
        <v>8</v>
      </c>
      <c r="C21" s="17">
        <v>29808</v>
      </c>
      <c r="D21" s="17">
        <f>C21/4</f>
        <v>7452</v>
      </c>
      <c r="E21" s="17">
        <f>C21/12</f>
        <v>2484</v>
      </c>
      <c r="F21" s="17">
        <f>E21*2</f>
        <v>4968</v>
      </c>
      <c r="G21" s="41"/>
    </row>
    <row r="22" spans="1:7" s="19" customFormat="1" ht="12">
      <c r="A22" s="15"/>
      <c r="B22" s="16"/>
      <c r="C22" s="17"/>
      <c r="D22" s="17"/>
      <c r="E22" s="17"/>
      <c r="F22" s="17"/>
      <c r="G22" s="41"/>
    </row>
    <row r="23" spans="1:7" s="19" customFormat="1" ht="12">
      <c r="A23" s="14">
        <v>252</v>
      </c>
      <c r="B23" s="20" t="s">
        <v>66</v>
      </c>
      <c r="C23" s="8">
        <v>1000</v>
      </c>
      <c r="D23" s="8">
        <f>C23/4</f>
        <v>250</v>
      </c>
      <c r="E23" s="8">
        <f>C23/12</f>
        <v>83.33333333333333</v>
      </c>
      <c r="F23" s="8">
        <f>E23*2</f>
        <v>166.66666666666666</v>
      </c>
      <c r="G23" s="41"/>
    </row>
    <row r="24" spans="1:7" s="19" customFormat="1" ht="12">
      <c r="A24" s="14">
        <v>252</v>
      </c>
      <c r="B24" s="20" t="s">
        <v>93</v>
      </c>
      <c r="C24" s="8">
        <v>400</v>
      </c>
      <c r="D24" s="8">
        <f>C24/4</f>
        <v>100</v>
      </c>
      <c r="E24" s="8">
        <f>C24/12</f>
        <v>33.333333333333336</v>
      </c>
      <c r="F24" s="8">
        <f>E24*2</f>
        <v>66.66666666666667</v>
      </c>
      <c r="G24" s="41"/>
    </row>
    <row r="25" spans="1:7" s="19" customFormat="1" ht="12">
      <c r="A25" s="14">
        <v>252</v>
      </c>
      <c r="B25" s="20" t="s">
        <v>60</v>
      </c>
      <c r="C25" s="8">
        <v>360</v>
      </c>
      <c r="D25" s="8">
        <f>C25/4</f>
        <v>90</v>
      </c>
      <c r="E25" s="8">
        <f>C25/12</f>
        <v>30</v>
      </c>
      <c r="F25" s="8">
        <f>E25*2</f>
        <v>60</v>
      </c>
      <c r="G25" s="41"/>
    </row>
    <row r="26" spans="1:7" s="19" customFormat="1" ht="12.75" thickBot="1">
      <c r="A26" s="94"/>
      <c r="B26" s="95"/>
      <c r="C26" s="96"/>
      <c r="D26" s="96"/>
      <c r="E26" s="97"/>
      <c r="F26" s="97"/>
      <c r="G26" s="98"/>
    </row>
    <row r="27" spans="1:7" s="5" customFormat="1" ht="12">
      <c r="A27" s="1"/>
      <c r="B27" s="2" t="s">
        <v>9</v>
      </c>
      <c r="C27" s="3">
        <f>C28</f>
        <v>870</v>
      </c>
      <c r="D27" s="3">
        <f>C27/4</f>
        <v>217.5</v>
      </c>
      <c r="E27" s="3">
        <f>C27/12</f>
        <v>72.5</v>
      </c>
      <c r="F27" s="3">
        <f>E27*2</f>
        <v>145</v>
      </c>
      <c r="G27" s="39"/>
    </row>
    <row r="28" spans="1:7" s="10" customFormat="1" ht="12.75" thickBot="1">
      <c r="A28" s="21">
        <f>'[1]OZPD xx80'!A50</f>
        <v>380</v>
      </c>
      <c r="B28" s="22" t="str">
        <f>'[1]OZPD xx80'!D50</f>
        <v>OŽPD - Doprava</v>
      </c>
      <c r="C28" s="23">
        <v>870</v>
      </c>
      <c r="D28" s="23">
        <f>C28/4</f>
        <v>217.5</v>
      </c>
      <c r="E28" s="23">
        <f>C28/12</f>
        <v>72.5</v>
      </c>
      <c r="F28" s="23">
        <f>E28*2</f>
        <v>145</v>
      </c>
      <c r="G28" s="42"/>
    </row>
    <row r="29" spans="1:7" s="19" customFormat="1" ht="12.75" thickBot="1">
      <c r="A29" s="57"/>
      <c r="B29" s="29"/>
      <c r="C29" s="37"/>
      <c r="D29" s="38"/>
      <c r="E29" s="38"/>
      <c r="F29" s="38"/>
      <c r="G29" s="58"/>
    </row>
    <row r="30" spans="1:7" s="5" customFormat="1" ht="12">
      <c r="A30" s="1"/>
      <c r="B30" s="2" t="s">
        <v>10</v>
      </c>
      <c r="C30" s="3">
        <f>C31+C34+C39+C61+C38+C59+C36+C37+C32</f>
        <v>48684.6</v>
      </c>
      <c r="D30" s="3">
        <f>D31+D34+D39+D61+D38+D59+D36+D37+D32</f>
        <v>12696.15</v>
      </c>
      <c r="E30" s="3">
        <f>E31+E34+E39+E61+E38+E59+E36+E37+E32</f>
        <v>3998.716666666667</v>
      </c>
      <c r="F30" s="3">
        <f>F31+F34+F39+F61+F38+F59+F36+F37+F32</f>
        <v>7997.433333333334</v>
      </c>
      <c r="G30" s="3">
        <f>G31+G34+G39+G61+G38</f>
        <v>3046</v>
      </c>
    </row>
    <row r="31" spans="1:7" s="10" customFormat="1" ht="12">
      <c r="A31" s="14">
        <f>'[1]OSEF xx5x'!A37</f>
        <v>451</v>
      </c>
      <c r="B31" s="20" t="str">
        <f>'[1]OSEF xx5x'!D37</f>
        <v>OŠEF - vzdělávání</v>
      </c>
      <c r="C31" s="8">
        <v>10552</v>
      </c>
      <c r="D31" s="8">
        <f>C31/4</f>
        <v>2638</v>
      </c>
      <c r="E31" s="8">
        <f>C31/12</f>
        <v>879.3333333333334</v>
      </c>
      <c r="F31" s="8">
        <f>E31*2</f>
        <v>1758.6666666666667</v>
      </c>
      <c r="G31" s="40"/>
    </row>
    <row r="32" spans="1:7" s="10" customFormat="1" ht="12">
      <c r="A32" s="14">
        <v>451</v>
      </c>
      <c r="B32" s="20" t="s">
        <v>89</v>
      </c>
      <c r="C32" s="8">
        <v>500</v>
      </c>
      <c r="D32" s="8">
        <v>500</v>
      </c>
      <c r="E32" s="8"/>
      <c r="F32" s="8"/>
      <c r="G32" s="40"/>
    </row>
    <row r="33" spans="1:7" s="10" customFormat="1" ht="12.75">
      <c r="A33" s="14">
        <v>461</v>
      </c>
      <c r="B33" s="101" t="s">
        <v>74</v>
      </c>
      <c r="C33" s="82">
        <v>3000</v>
      </c>
      <c r="D33" s="82">
        <v>3000</v>
      </c>
      <c r="E33" s="8"/>
      <c r="F33" s="8"/>
      <c r="G33" s="40"/>
    </row>
    <row r="34" spans="1:7" s="10" customFormat="1" ht="12">
      <c r="A34" s="14">
        <v>451</v>
      </c>
      <c r="B34" s="20" t="str">
        <f>'[1]OSEF xx5x'!D56</f>
        <v>OŠEF - Dětské dopravní hřiště</v>
      </c>
      <c r="C34" s="8">
        <v>1515</v>
      </c>
      <c r="D34" s="8">
        <f>C34/4</f>
        <v>378.75</v>
      </c>
      <c r="E34" s="8">
        <f>C34/12</f>
        <v>126.25</v>
      </c>
      <c r="F34" s="8">
        <f>E34*2</f>
        <v>252.5</v>
      </c>
      <c r="G34" s="40"/>
    </row>
    <row r="35" spans="1:7" s="10" customFormat="1" ht="12">
      <c r="A35" s="14"/>
      <c r="B35" s="20"/>
      <c r="C35" s="8"/>
      <c r="D35" s="8"/>
      <c r="E35" s="8"/>
      <c r="F35" s="8"/>
      <c r="G35" s="40"/>
    </row>
    <row r="36" spans="1:7" s="10" customFormat="1" ht="12">
      <c r="A36" s="14">
        <v>452</v>
      </c>
      <c r="B36" s="20" t="s">
        <v>90</v>
      </c>
      <c r="C36" s="8">
        <v>45</v>
      </c>
      <c r="D36" s="8">
        <f>C36/4</f>
        <v>11.25</v>
      </c>
      <c r="E36" s="8">
        <f>C36/12</f>
        <v>3.75</v>
      </c>
      <c r="F36" s="8">
        <f>E36*2</f>
        <v>7.5</v>
      </c>
      <c r="G36" s="40"/>
    </row>
    <row r="37" spans="1:7" s="10" customFormat="1" ht="12">
      <c r="A37" s="14">
        <v>452</v>
      </c>
      <c r="B37" s="20" t="s">
        <v>91</v>
      </c>
      <c r="C37" s="8">
        <v>45</v>
      </c>
      <c r="D37" s="8">
        <f>C37/4</f>
        <v>11.25</v>
      </c>
      <c r="E37" s="8">
        <f>C37/12</f>
        <v>3.75</v>
      </c>
      <c r="F37" s="8">
        <f>E37*2</f>
        <v>7.5</v>
      </c>
      <c r="G37" s="40"/>
    </row>
    <row r="38" spans="1:7" s="10" customFormat="1" ht="12">
      <c r="A38" s="14"/>
      <c r="B38" s="20"/>
      <c r="C38" s="8"/>
      <c r="D38" s="8"/>
      <c r="E38" s="8"/>
      <c r="F38" s="8"/>
      <c r="G38" s="40"/>
    </row>
    <row r="39" spans="1:7" s="10" customFormat="1" ht="12">
      <c r="A39" s="14">
        <v>401</v>
      </c>
      <c r="B39" s="20" t="s">
        <v>11</v>
      </c>
      <c r="C39" s="8">
        <f>C40+C48</f>
        <v>34352</v>
      </c>
      <c r="D39" s="8">
        <f>D40+D48</f>
        <v>8738</v>
      </c>
      <c r="E39" s="8">
        <f>E40+E48</f>
        <v>2846</v>
      </c>
      <c r="F39" s="8">
        <f>F40+F48</f>
        <v>5692</v>
      </c>
      <c r="G39" s="8">
        <f>G40+G48</f>
        <v>3046</v>
      </c>
    </row>
    <row r="40" spans="1:7" s="5" customFormat="1" ht="12">
      <c r="A40" s="25"/>
      <c r="B40" s="26" t="s">
        <v>12</v>
      </c>
      <c r="C40" s="27">
        <f>C41+C42+C43+C44+C46+C45</f>
        <v>22094</v>
      </c>
      <c r="D40" s="27">
        <f>SUM(D41:D46)</f>
        <v>5673.5</v>
      </c>
      <c r="E40" s="27">
        <f>SUM(E41:E46)</f>
        <v>1824.5</v>
      </c>
      <c r="F40" s="27">
        <f>SUM(F41:F46)</f>
        <v>3649</v>
      </c>
      <c r="G40" s="27">
        <f>SUM(G41:G46)</f>
        <v>2024.5</v>
      </c>
    </row>
    <row r="41" spans="1:7" s="19" customFormat="1" ht="12">
      <c r="A41" s="15"/>
      <c r="B41" s="16" t="s">
        <v>13</v>
      </c>
      <c r="C41" s="17">
        <v>5106</v>
      </c>
      <c r="D41" s="17">
        <f>C41/4</f>
        <v>1276.5</v>
      </c>
      <c r="E41" s="17">
        <f>C41/12</f>
        <v>425.5</v>
      </c>
      <c r="F41" s="17">
        <f>E41*2</f>
        <v>851</v>
      </c>
      <c r="G41" s="18">
        <f>C41/12</f>
        <v>425.5</v>
      </c>
    </row>
    <row r="42" spans="1:7" s="19" customFormat="1" ht="12">
      <c r="A42" s="15"/>
      <c r="B42" s="16" t="s">
        <v>14</v>
      </c>
      <c r="C42" s="17">
        <v>4530</v>
      </c>
      <c r="D42" s="17">
        <f>C42/4</f>
        <v>1132.5</v>
      </c>
      <c r="E42" s="17">
        <f>C42/12</f>
        <v>377.5</v>
      </c>
      <c r="F42" s="17">
        <f>E42*2</f>
        <v>755</v>
      </c>
      <c r="G42" s="18">
        <f>C42/12</f>
        <v>377.5</v>
      </c>
    </row>
    <row r="43" spans="1:7" s="19" customFormat="1" ht="12">
      <c r="A43" s="15"/>
      <c r="B43" s="16" t="s">
        <v>15</v>
      </c>
      <c r="C43" s="17">
        <v>4812</v>
      </c>
      <c r="D43" s="17">
        <f>C43/4</f>
        <v>1203</v>
      </c>
      <c r="E43" s="17">
        <f>C43/12</f>
        <v>401</v>
      </c>
      <c r="F43" s="17">
        <f>E43*2</f>
        <v>802</v>
      </c>
      <c r="G43" s="18">
        <f>C43/12</f>
        <v>401</v>
      </c>
    </row>
    <row r="44" spans="1:7" s="19" customFormat="1" ht="12">
      <c r="A44" s="15"/>
      <c r="B44" s="16" t="s">
        <v>16</v>
      </c>
      <c r="C44" s="17">
        <v>3306</v>
      </c>
      <c r="D44" s="17">
        <f>C44/4</f>
        <v>826.5</v>
      </c>
      <c r="E44" s="17">
        <f>C44/12</f>
        <v>275.5</v>
      </c>
      <c r="F44" s="17">
        <f>E44*2</f>
        <v>551</v>
      </c>
      <c r="G44" s="18">
        <f>C44/12</f>
        <v>275.5</v>
      </c>
    </row>
    <row r="45" spans="1:7" s="19" customFormat="1" ht="12">
      <c r="A45" s="15"/>
      <c r="B45" s="16" t="s">
        <v>88</v>
      </c>
      <c r="C45" s="17">
        <v>200</v>
      </c>
      <c r="D45" s="17">
        <v>200</v>
      </c>
      <c r="E45" s="17"/>
      <c r="F45" s="17"/>
      <c r="G45" s="18">
        <v>200</v>
      </c>
    </row>
    <row r="46" spans="1:7" s="19" customFormat="1" ht="12">
      <c r="A46" s="15"/>
      <c r="B46" s="16" t="s">
        <v>50</v>
      </c>
      <c r="C46" s="17">
        <v>4140</v>
      </c>
      <c r="D46" s="17">
        <f>C46/4</f>
        <v>1035</v>
      </c>
      <c r="E46" s="17">
        <f>C46/12</f>
        <v>345</v>
      </c>
      <c r="F46" s="17">
        <f>E46*2</f>
        <v>690</v>
      </c>
      <c r="G46" s="18">
        <f>C46/12</f>
        <v>345</v>
      </c>
    </row>
    <row r="47" spans="1:7" s="19" customFormat="1" ht="12">
      <c r="A47" s="15"/>
      <c r="B47" s="16"/>
      <c r="C47" s="17"/>
      <c r="D47" s="27"/>
      <c r="E47" s="27"/>
      <c r="F47" s="27"/>
      <c r="G47" s="18"/>
    </row>
    <row r="48" spans="1:7" s="5" customFormat="1" ht="12">
      <c r="A48" s="25"/>
      <c r="B48" s="26" t="s">
        <v>17</v>
      </c>
      <c r="C48" s="27">
        <f>C49+C50+C51+C52+C53+C54+C55+C56+C57</f>
        <v>12258</v>
      </c>
      <c r="D48" s="27">
        <f aca="true" t="shared" si="0" ref="D48:D57">C48/4</f>
        <v>3064.5</v>
      </c>
      <c r="E48" s="27">
        <f aca="true" t="shared" si="1" ref="E48:E68">C48/12</f>
        <v>1021.5</v>
      </c>
      <c r="F48" s="27">
        <f aca="true" t="shared" si="2" ref="F48:F57">E48*2</f>
        <v>2043</v>
      </c>
      <c r="G48" s="28">
        <f>C48/12</f>
        <v>1021.5</v>
      </c>
    </row>
    <row r="49" spans="1:7" s="19" customFormat="1" ht="12">
      <c r="A49" s="15"/>
      <c r="B49" s="16" t="s">
        <v>18</v>
      </c>
      <c r="C49" s="17">
        <v>1176</v>
      </c>
      <c r="D49" s="17">
        <f t="shared" si="0"/>
        <v>294</v>
      </c>
      <c r="E49" s="17">
        <f t="shared" si="1"/>
        <v>98</v>
      </c>
      <c r="F49" s="17">
        <f t="shared" si="2"/>
        <v>196</v>
      </c>
      <c r="G49" s="18">
        <f>C49/12</f>
        <v>98</v>
      </c>
    </row>
    <row r="50" spans="1:7" s="19" customFormat="1" ht="12">
      <c r="A50" s="15"/>
      <c r="B50" s="16" t="s">
        <v>19</v>
      </c>
      <c r="C50" s="17">
        <v>1032</v>
      </c>
      <c r="D50" s="17">
        <f t="shared" si="0"/>
        <v>258</v>
      </c>
      <c r="E50" s="17">
        <f t="shared" si="1"/>
        <v>86</v>
      </c>
      <c r="F50" s="17">
        <f t="shared" si="2"/>
        <v>172</v>
      </c>
      <c r="G50" s="18">
        <f aca="true" t="shared" si="3" ref="G50:G57">C50/12</f>
        <v>86</v>
      </c>
    </row>
    <row r="51" spans="1:7" s="19" customFormat="1" ht="12">
      <c r="A51" s="15"/>
      <c r="B51" s="16" t="s">
        <v>20</v>
      </c>
      <c r="C51" s="17">
        <v>1248</v>
      </c>
      <c r="D51" s="17">
        <f t="shared" si="0"/>
        <v>312</v>
      </c>
      <c r="E51" s="17">
        <f t="shared" si="1"/>
        <v>104</v>
      </c>
      <c r="F51" s="17">
        <f t="shared" si="2"/>
        <v>208</v>
      </c>
      <c r="G51" s="18">
        <f t="shared" si="3"/>
        <v>104</v>
      </c>
    </row>
    <row r="52" spans="1:7" s="19" customFormat="1" ht="12">
      <c r="A52" s="15"/>
      <c r="B52" s="16" t="s">
        <v>21</v>
      </c>
      <c r="C52" s="17">
        <v>1230</v>
      </c>
      <c r="D52" s="17">
        <f t="shared" si="0"/>
        <v>307.5</v>
      </c>
      <c r="E52" s="17">
        <f t="shared" si="1"/>
        <v>102.5</v>
      </c>
      <c r="F52" s="17">
        <f t="shared" si="2"/>
        <v>205</v>
      </c>
      <c r="G52" s="18">
        <f t="shared" si="3"/>
        <v>102.5</v>
      </c>
    </row>
    <row r="53" spans="1:7" s="19" customFormat="1" ht="12">
      <c r="A53" s="15"/>
      <c r="B53" s="16" t="s">
        <v>22</v>
      </c>
      <c r="C53" s="17">
        <v>1074</v>
      </c>
      <c r="D53" s="17">
        <f t="shared" si="0"/>
        <v>268.5</v>
      </c>
      <c r="E53" s="17">
        <f t="shared" si="1"/>
        <v>89.5</v>
      </c>
      <c r="F53" s="17">
        <f t="shared" si="2"/>
        <v>179</v>
      </c>
      <c r="G53" s="18">
        <f t="shared" si="3"/>
        <v>89.5</v>
      </c>
    </row>
    <row r="54" spans="1:7" s="29" customFormat="1" ht="12">
      <c r="A54" s="15"/>
      <c r="B54" s="16" t="s">
        <v>23</v>
      </c>
      <c r="C54" s="17">
        <v>1176</v>
      </c>
      <c r="D54" s="17">
        <f t="shared" si="0"/>
        <v>294</v>
      </c>
      <c r="E54" s="17">
        <f t="shared" si="1"/>
        <v>98</v>
      </c>
      <c r="F54" s="17">
        <f t="shared" si="2"/>
        <v>196</v>
      </c>
      <c r="G54" s="18">
        <f t="shared" si="3"/>
        <v>98</v>
      </c>
    </row>
    <row r="55" spans="1:7" s="19" customFormat="1" ht="12">
      <c r="A55" s="15"/>
      <c r="B55" s="16" t="s">
        <v>24</v>
      </c>
      <c r="C55" s="17">
        <v>2682</v>
      </c>
      <c r="D55" s="17">
        <f t="shared" si="0"/>
        <v>670.5</v>
      </c>
      <c r="E55" s="17">
        <f t="shared" si="1"/>
        <v>223.5</v>
      </c>
      <c r="F55" s="17">
        <f t="shared" si="2"/>
        <v>447</v>
      </c>
      <c r="G55" s="18">
        <f t="shared" si="3"/>
        <v>223.5</v>
      </c>
    </row>
    <row r="56" spans="1:7" s="19" customFormat="1" ht="12">
      <c r="A56" s="15"/>
      <c r="B56" s="16" t="s">
        <v>25</v>
      </c>
      <c r="C56" s="17">
        <v>1566</v>
      </c>
      <c r="D56" s="17">
        <f t="shared" si="0"/>
        <v>391.5</v>
      </c>
      <c r="E56" s="17">
        <f t="shared" si="1"/>
        <v>130.5</v>
      </c>
      <c r="F56" s="17">
        <f t="shared" si="2"/>
        <v>261</v>
      </c>
      <c r="G56" s="18">
        <f t="shared" si="3"/>
        <v>130.5</v>
      </c>
    </row>
    <row r="57" spans="1:7" s="19" customFormat="1" ht="12">
      <c r="A57" s="15"/>
      <c r="B57" s="16" t="s">
        <v>51</v>
      </c>
      <c r="C57" s="17">
        <v>1074</v>
      </c>
      <c r="D57" s="17">
        <f t="shared" si="0"/>
        <v>268.5</v>
      </c>
      <c r="E57" s="17">
        <f t="shared" si="1"/>
        <v>89.5</v>
      </c>
      <c r="F57" s="17">
        <f t="shared" si="2"/>
        <v>179</v>
      </c>
      <c r="G57" s="18">
        <f t="shared" si="3"/>
        <v>89.5</v>
      </c>
    </row>
    <row r="58" spans="1:7" s="19" customFormat="1" ht="12">
      <c r="A58" s="15"/>
      <c r="B58" s="16"/>
      <c r="C58" s="17"/>
      <c r="D58" s="17"/>
      <c r="E58" s="17"/>
      <c r="F58" s="17"/>
      <c r="G58" s="18"/>
    </row>
    <row r="59" spans="1:7" s="10" customFormat="1" ht="12">
      <c r="A59" s="14">
        <v>423</v>
      </c>
      <c r="B59" s="20" t="s">
        <v>49</v>
      </c>
      <c r="C59" s="8">
        <v>1635.6</v>
      </c>
      <c r="D59" s="8">
        <f>C59/4</f>
        <v>408.9</v>
      </c>
      <c r="E59" s="8">
        <f>C59/12</f>
        <v>136.29999999999998</v>
      </c>
      <c r="F59" s="8">
        <f>E59*2</f>
        <v>272.59999999999997</v>
      </c>
      <c r="G59" s="9"/>
    </row>
    <row r="60" spans="1:7" s="19" customFormat="1" ht="12">
      <c r="A60" s="15"/>
      <c r="B60" s="16"/>
      <c r="C60" s="17"/>
      <c r="D60" s="27"/>
      <c r="E60" s="27"/>
      <c r="F60" s="27"/>
      <c r="G60" s="41"/>
    </row>
    <row r="61" spans="1:7" s="10" customFormat="1" ht="12.75" thickBot="1">
      <c r="A61" s="30">
        <f>'[1]OVS XX40'!A8</f>
        <v>440</v>
      </c>
      <c r="B61" s="23" t="str">
        <f>'[1]OVS XX40'!E8</f>
        <v>OVS - Školství</v>
      </c>
      <c r="C61" s="23">
        <v>40</v>
      </c>
      <c r="D61" s="23">
        <f>C61/4</f>
        <v>10</v>
      </c>
      <c r="E61" s="23">
        <f t="shared" si="1"/>
        <v>3.3333333333333335</v>
      </c>
      <c r="F61" s="23">
        <f>E61*2</f>
        <v>6.666666666666667</v>
      </c>
      <c r="G61" s="42"/>
    </row>
    <row r="62" spans="1:7" s="19" customFormat="1" ht="12.75" thickBot="1">
      <c r="A62" s="57"/>
      <c r="B62" s="29"/>
      <c r="C62" s="37"/>
      <c r="D62" s="38"/>
      <c r="E62" s="38"/>
      <c r="F62" s="38"/>
      <c r="G62" s="58"/>
    </row>
    <row r="63" spans="1:7" s="5" customFormat="1" ht="12">
      <c r="A63" s="1"/>
      <c r="B63" s="2" t="s">
        <v>26</v>
      </c>
      <c r="C63" s="3">
        <f>C64+C73+C75+C79+C70+C77+C71</f>
        <v>25731.4</v>
      </c>
      <c r="D63" s="3">
        <f>D64+D73+D75+D79+D70+D77+D71</f>
        <v>6432.85</v>
      </c>
      <c r="E63" s="3">
        <f>E64+E73+E75+E79+E70+E77+E71</f>
        <v>5811.116666666667</v>
      </c>
      <c r="F63" s="3">
        <f>F64+F73+F75+F79+F70+F77+F71</f>
        <v>6121.983333333334</v>
      </c>
      <c r="G63" s="4">
        <f>G71</f>
        <v>35</v>
      </c>
    </row>
    <row r="64" spans="1:8" s="10" customFormat="1" ht="12">
      <c r="A64" s="14">
        <v>570</v>
      </c>
      <c r="B64" s="20" t="str">
        <f>'[1]OS xx7x'!E43</f>
        <v>OS - Sociální záležitosti</v>
      </c>
      <c r="C64" s="8">
        <f>SUM(C66:C68)</f>
        <v>1964.4</v>
      </c>
      <c r="D64" s="8">
        <f>C64/4</f>
        <v>491.1</v>
      </c>
      <c r="E64" s="8">
        <f t="shared" si="1"/>
        <v>163.70000000000002</v>
      </c>
      <c r="F64" s="8">
        <f>E64*2</f>
        <v>327.40000000000003</v>
      </c>
      <c r="G64" s="44"/>
      <c r="H64" s="31"/>
    </row>
    <row r="65" spans="1:7" s="19" customFormat="1" ht="12">
      <c r="A65" s="15"/>
      <c r="B65" s="16" t="s">
        <v>27</v>
      </c>
      <c r="C65" s="17"/>
      <c r="D65" s="27"/>
      <c r="E65" s="27"/>
      <c r="F65" s="27"/>
      <c r="G65" s="41"/>
    </row>
    <row r="66" spans="1:7" s="19" customFormat="1" ht="12">
      <c r="A66" s="15"/>
      <c r="B66" s="16" t="s">
        <v>43</v>
      </c>
      <c r="C66" s="17">
        <v>110.4</v>
      </c>
      <c r="D66" s="17">
        <f>C66/4</f>
        <v>27.6</v>
      </c>
      <c r="E66" s="17">
        <f t="shared" si="1"/>
        <v>9.200000000000001</v>
      </c>
      <c r="F66" s="17">
        <f>E66*2</f>
        <v>18.400000000000002</v>
      </c>
      <c r="G66" s="41"/>
    </row>
    <row r="67" spans="1:7" s="19" customFormat="1" ht="12">
      <c r="A67" s="15"/>
      <c r="B67" s="16" t="s">
        <v>53</v>
      </c>
      <c r="C67" s="17">
        <v>1350</v>
      </c>
      <c r="D67" s="17">
        <f>C67/4</f>
        <v>337.5</v>
      </c>
      <c r="E67" s="17">
        <f>C67/12</f>
        <v>112.5</v>
      </c>
      <c r="F67" s="17">
        <f>E67*2</f>
        <v>225</v>
      </c>
      <c r="G67" s="41"/>
    </row>
    <row r="68" spans="1:7" s="19" customFormat="1" ht="12">
      <c r="A68" s="15"/>
      <c r="B68" s="16" t="s">
        <v>28</v>
      </c>
      <c r="C68" s="17">
        <v>504</v>
      </c>
      <c r="D68" s="17">
        <f>C68/4</f>
        <v>126</v>
      </c>
      <c r="E68" s="17">
        <f t="shared" si="1"/>
        <v>42</v>
      </c>
      <c r="F68" s="17">
        <f>E68*2</f>
        <v>84</v>
      </c>
      <c r="G68" s="41"/>
    </row>
    <row r="69" spans="1:7" s="19" customFormat="1" ht="12">
      <c r="A69" s="15"/>
      <c r="B69" s="16"/>
      <c r="C69" s="17"/>
      <c r="D69" s="17"/>
      <c r="E69" s="17"/>
      <c r="F69" s="17"/>
      <c r="G69" s="41"/>
    </row>
    <row r="70" spans="1:7" s="19" customFormat="1" ht="12">
      <c r="A70" s="14">
        <v>570</v>
      </c>
      <c r="B70" s="20" t="s">
        <v>58</v>
      </c>
      <c r="C70" s="8">
        <v>22001</v>
      </c>
      <c r="D70" s="8">
        <f>C70/4</f>
        <v>5500.25</v>
      </c>
      <c r="E70" s="8">
        <f>D70</f>
        <v>5500.25</v>
      </c>
      <c r="F70" s="8">
        <f>E70</f>
        <v>5500.25</v>
      </c>
      <c r="G70" s="9"/>
    </row>
    <row r="71" spans="1:7" s="10" customFormat="1" ht="12">
      <c r="A71" s="14">
        <v>501</v>
      </c>
      <c r="B71" s="20" t="s">
        <v>62</v>
      </c>
      <c r="C71" s="8">
        <v>420</v>
      </c>
      <c r="D71" s="8">
        <f>C71/4</f>
        <v>105</v>
      </c>
      <c r="E71" s="8">
        <f>D71/3</f>
        <v>35</v>
      </c>
      <c r="F71" s="8">
        <f>E71*2</f>
        <v>70</v>
      </c>
      <c r="G71" s="9">
        <f>E71</f>
        <v>35</v>
      </c>
    </row>
    <row r="72" spans="1:7" s="19" customFormat="1" ht="12">
      <c r="A72" s="15"/>
      <c r="B72" s="16"/>
      <c r="C72" s="17"/>
      <c r="D72" s="27"/>
      <c r="E72" s="27"/>
      <c r="F72" s="27"/>
      <c r="G72" s="41"/>
    </row>
    <row r="73" spans="1:7" s="10" customFormat="1" ht="12">
      <c r="A73" s="14">
        <f>'[1]OS xx7x'!A58</f>
        <v>571</v>
      </c>
      <c r="B73" s="20" t="str">
        <f>'[1]OS xx7x'!E58</f>
        <v>OS - Protidrogová politika</v>
      </c>
      <c r="C73" s="8">
        <v>420</v>
      </c>
      <c r="D73" s="8">
        <f>C73/4</f>
        <v>105</v>
      </c>
      <c r="E73" s="8">
        <f aca="true" t="shared" si="4" ref="E73:E101">C73/12</f>
        <v>35</v>
      </c>
      <c r="F73" s="8">
        <f>E73*2</f>
        <v>70</v>
      </c>
      <c r="G73" s="40"/>
    </row>
    <row r="74" spans="1:7" s="19" customFormat="1" ht="12">
      <c r="A74" s="15"/>
      <c r="B74" s="16"/>
      <c r="C74" s="17"/>
      <c r="D74" s="27"/>
      <c r="E74" s="27"/>
      <c r="F74" s="27"/>
      <c r="G74" s="41"/>
    </row>
    <row r="75" spans="1:7" s="10" customFormat="1" ht="12">
      <c r="A75" s="14">
        <f>'[1]OS xx7x'!A93</f>
        <v>572</v>
      </c>
      <c r="B75" s="20" t="str">
        <f>'[1]OS xx7x'!E93</f>
        <v>OS - Klub Harfica</v>
      </c>
      <c r="C75" s="8">
        <v>236</v>
      </c>
      <c r="D75" s="8">
        <f>C75/4</f>
        <v>59</v>
      </c>
      <c r="E75" s="8">
        <f t="shared" si="4"/>
        <v>19.666666666666668</v>
      </c>
      <c r="F75" s="8">
        <f>E75*2</f>
        <v>39.333333333333336</v>
      </c>
      <c r="G75" s="40"/>
    </row>
    <row r="76" spans="1:7" s="10" customFormat="1" ht="12">
      <c r="A76" s="14"/>
      <c r="B76" s="20"/>
      <c r="C76" s="8"/>
      <c r="D76" s="8"/>
      <c r="E76" s="8"/>
      <c r="F76" s="8"/>
      <c r="G76" s="40"/>
    </row>
    <row r="77" spans="1:7" s="10" customFormat="1" ht="12">
      <c r="A77" s="14">
        <v>521</v>
      </c>
      <c r="B77" s="20" t="s">
        <v>57</v>
      </c>
      <c r="C77" s="8">
        <v>642</v>
      </c>
      <c r="D77" s="8">
        <f>C77/4</f>
        <v>160.5</v>
      </c>
      <c r="E77" s="8">
        <f>C77/12</f>
        <v>53.5</v>
      </c>
      <c r="F77" s="8">
        <f>E77*2</f>
        <v>107</v>
      </c>
      <c r="G77" s="40"/>
    </row>
    <row r="78" spans="1:7" s="19" customFormat="1" ht="12">
      <c r="A78" s="15"/>
      <c r="B78" s="16"/>
      <c r="C78" s="17"/>
      <c r="D78" s="27"/>
      <c r="E78" s="27"/>
      <c r="F78" s="27"/>
      <c r="G78" s="41"/>
    </row>
    <row r="79" spans="1:7" s="10" customFormat="1" ht="12">
      <c r="A79" s="14">
        <v>540</v>
      </c>
      <c r="B79" s="8" t="str">
        <f>'[1]OVS XX40'!E18</f>
        <v>OVS - Sociální služby</v>
      </c>
      <c r="C79" s="8">
        <v>48</v>
      </c>
      <c r="D79" s="8">
        <f>C79/4</f>
        <v>12</v>
      </c>
      <c r="E79" s="8">
        <f t="shared" si="4"/>
        <v>4</v>
      </c>
      <c r="F79" s="8">
        <f>E79*2</f>
        <v>8</v>
      </c>
      <c r="G79" s="40"/>
    </row>
    <row r="80" spans="1:7" s="19" customFormat="1" ht="12.75" thickBot="1">
      <c r="A80" s="32"/>
      <c r="B80" s="33"/>
      <c r="C80" s="34"/>
      <c r="D80" s="47"/>
      <c r="E80" s="47"/>
      <c r="F80" s="47"/>
      <c r="G80" s="43"/>
    </row>
    <row r="81" spans="1:7" s="19" customFormat="1" ht="12.75" thickBot="1">
      <c r="A81" s="57"/>
      <c r="B81" s="29"/>
      <c r="C81" s="37"/>
      <c r="D81" s="38"/>
      <c r="E81" s="38"/>
      <c r="F81" s="38"/>
      <c r="G81" s="58"/>
    </row>
    <row r="82" spans="1:7" s="5" customFormat="1" ht="12">
      <c r="A82" s="1"/>
      <c r="B82" s="2" t="s">
        <v>29</v>
      </c>
      <c r="C82" s="3">
        <f>C83+C85+C87</f>
        <v>13310.4</v>
      </c>
      <c r="D82" s="3">
        <f>C82/4</f>
        <v>3327.6</v>
      </c>
      <c r="E82" s="3">
        <f t="shared" si="4"/>
        <v>1109.2</v>
      </c>
      <c r="F82" s="3">
        <f>E82*2</f>
        <v>2218.4</v>
      </c>
      <c r="G82" s="48">
        <f>G87</f>
        <v>780.1999999999999</v>
      </c>
    </row>
    <row r="83" spans="1:7" s="10" customFormat="1" ht="12">
      <c r="A83" s="14">
        <f>'[1]OKMT xx23'!A30</f>
        <v>623</v>
      </c>
      <c r="B83" s="20" t="str">
        <f>'[1]OKMT xx23'!E30</f>
        <v>OKMT - kulturní činnost</v>
      </c>
      <c r="C83" s="8">
        <v>3936</v>
      </c>
      <c r="D83" s="8">
        <f>C83/4</f>
        <v>984</v>
      </c>
      <c r="E83" s="8">
        <f t="shared" si="4"/>
        <v>328</v>
      </c>
      <c r="F83" s="8">
        <f>E83*2</f>
        <v>656</v>
      </c>
      <c r="G83" s="40"/>
    </row>
    <row r="84" spans="1:7" s="19" customFormat="1" ht="12">
      <c r="A84" s="15"/>
      <c r="B84" s="16"/>
      <c r="C84" s="17"/>
      <c r="D84" s="8"/>
      <c r="E84" s="8"/>
      <c r="F84" s="8"/>
      <c r="G84" s="41"/>
    </row>
    <row r="85" spans="1:7" s="10" customFormat="1" ht="12">
      <c r="A85" s="14">
        <v>640</v>
      </c>
      <c r="B85" s="8" t="str">
        <f>'[1]OVS XX40'!E22</f>
        <v>OVS - Kultura</v>
      </c>
      <c r="C85" s="8">
        <v>12</v>
      </c>
      <c r="D85" s="8">
        <f>C85/4</f>
        <v>3</v>
      </c>
      <c r="E85" s="8">
        <f t="shared" si="4"/>
        <v>1</v>
      </c>
      <c r="F85" s="8">
        <f>E85*2</f>
        <v>2</v>
      </c>
      <c r="G85" s="40"/>
    </row>
    <row r="86" spans="1:7" s="19" customFormat="1" ht="12">
      <c r="A86" s="15"/>
      <c r="B86" s="16"/>
      <c r="C86" s="17"/>
      <c r="D86" s="8"/>
      <c r="E86" s="8"/>
      <c r="F86" s="8"/>
      <c r="G86" s="41"/>
    </row>
    <row r="87" spans="1:7" s="10" customFormat="1" ht="12.75" thickBot="1">
      <c r="A87" s="21">
        <v>601</v>
      </c>
      <c r="B87" s="22" t="str">
        <f>'[1]OKMT xx23'!E32</f>
        <v>Divadlo GONG příspěvek na provoz</v>
      </c>
      <c r="C87" s="23">
        <v>9362.4</v>
      </c>
      <c r="D87" s="23">
        <f>C87/4</f>
        <v>2340.6</v>
      </c>
      <c r="E87" s="23">
        <f t="shared" si="4"/>
        <v>780.1999999999999</v>
      </c>
      <c r="F87" s="23">
        <f>E87*2</f>
        <v>1560.3999999999999</v>
      </c>
      <c r="G87" s="45">
        <f>C87/12</f>
        <v>780.1999999999999</v>
      </c>
    </row>
    <row r="88" spans="1:7" s="19" customFormat="1" ht="12.75" thickBot="1">
      <c r="A88" s="57"/>
      <c r="B88" s="29"/>
      <c r="C88" s="37"/>
      <c r="D88" s="38"/>
      <c r="E88" s="38"/>
      <c r="F88" s="38"/>
      <c r="G88" s="58"/>
    </row>
    <row r="89" spans="1:7" s="5" customFormat="1" ht="12">
      <c r="A89" s="1"/>
      <c r="B89" s="2" t="s">
        <v>30</v>
      </c>
      <c r="C89" s="3">
        <f>C90+C91</f>
        <v>180</v>
      </c>
      <c r="D89" s="3">
        <f>C89/4</f>
        <v>45</v>
      </c>
      <c r="E89" s="3">
        <f t="shared" si="4"/>
        <v>15</v>
      </c>
      <c r="F89" s="3">
        <f>E89*2</f>
        <v>30</v>
      </c>
      <c r="G89" s="39"/>
    </row>
    <row r="90" spans="1:7" s="19" customFormat="1" ht="12">
      <c r="A90" s="15">
        <f>'[1]KR xx24'!A8</f>
        <v>724</v>
      </c>
      <c r="B90" s="16" t="str">
        <f>'[1]KR xx24'!D8</f>
        <v>Ochrana obyvatelstva</v>
      </c>
      <c r="C90" s="17">
        <v>90</v>
      </c>
      <c r="D90" s="17">
        <f>C90/4</f>
        <v>22.5</v>
      </c>
      <c r="E90" s="17">
        <f t="shared" si="4"/>
        <v>7.5</v>
      </c>
      <c r="F90" s="17">
        <f>E90*2</f>
        <v>15</v>
      </c>
      <c r="G90" s="41"/>
    </row>
    <row r="91" spans="1:7" s="19" customFormat="1" ht="12.75" thickBot="1">
      <c r="A91" s="32">
        <f>'[1]KR xx24'!A11</f>
        <v>724</v>
      </c>
      <c r="B91" s="33" t="str">
        <f>'[1]KR xx24'!D11</f>
        <v>Bezpečnost a veřejný pořádek</v>
      </c>
      <c r="C91" s="34">
        <v>90</v>
      </c>
      <c r="D91" s="34">
        <f>C91/4</f>
        <v>22.5</v>
      </c>
      <c r="E91" s="34">
        <f t="shared" si="4"/>
        <v>7.5</v>
      </c>
      <c r="F91" s="34">
        <f>E91*2</f>
        <v>15</v>
      </c>
      <c r="G91" s="43"/>
    </row>
    <row r="92" spans="1:7" s="19" customFormat="1" ht="12.75" thickBot="1">
      <c r="A92" s="57"/>
      <c r="B92" s="29"/>
      <c r="C92" s="37"/>
      <c r="D92" s="38"/>
      <c r="E92" s="38"/>
      <c r="F92" s="38"/>
      <c r="G92" s="58"/>
    </row>
    <row r="93" spans="1:7" s="5" customFormat="1" ht="12">
      <c r="A93" s="1"/>
      <c r="B93" s="2" t="s">
        <v>31</v>
      </c>
      <c r="C93" s="3">
        <f>C94+C101+C99</f>
        <v>1518</v>
      </c>
      <c r="D93" s="3">
        <f>C93/4</f>
        <v>379.5</v>
      </c>
      <c r="E93" s="3">
        <f t="shared" si="4"/>
        <v>126.5</v>
      </c>
      <c r="F93" s="3">
        <f>E93*2</f>
        <v>253</v>
      </c>
      <c r="G93" s="39"/>
    </row>
    <row r="94" spans="1:7" s="10" customFormat="1" ht="12">
      <c r="A94" s="14">
        <f>'[1]OSM xx6x'!A20</f>
        <v>863</v>
      </c>
      <c r="B94" s="20" t="str">
        <f>'[1]OSM xx6x'!D20</f>
        <v>OSM - Správa majetku</v>
      </c>
      <c r="C94" s="8">
        <f>SUM(C96:C97)</f>
        <v>1044</v>
      </c>
      <c r="D94" s="8">
        <f>C94/4</f>
        <v>261</v>
      </c>
      <c r="E94" s="8">
        <f t="shared" si="4"/>
        <v>87</v>
      </c>
      <c r="F94" s="8">
        <f>E94*2</f>
        <v>174</v>
      </c>
      <c r="G94" s="40"/>
    </row>
    <row r="95" spans="1:7" s="19" customFormat="1" ht="12">
      <c r="A95" s="15"/>
      <c r="B95" s="16" t="s">
        <v>27</v>
      </c>
      <c r="C95" s="17"/>
      <c r="D95" s="8"/>
      <c r="E95" s="8"/>
      <c r="F95" s="8"/>
      <c r="G95" s="41"/>
    </row>
    <row r="96" spans="1:7" s="13" customFormat="1" ht="12">
      <c r="A96" s="11"/>
      <c r="B96" s="24" t="str">
        <f>'[1]OSM xx6x'!D14</f>
        <v>Komunální služby a územní rozvoj </v>
      </c>
      <c r="C96" s="12">
        <v>468</v>
      </c>
      <c r="D96" s="12">
        <f>C96/4</f>
        <v>117</v>
      </c>
      <c r="E96" s="12">
        <f t="shared" si="4"/>
        <v>39</v>
      </c>
      <c r="F96" s="12">
        <f>E96*2</f>
        <v>78</v>
      </c>
      <c r="G96" s="46"/>
    </row>
    <row r="97" spans="1:7" s="13" customFormat="1" ht="12">
      <c r="A97" s="11"/>
      <c r="B97" s="24" t="s">
        <v>42</v>
      </c>
      <c r="C97" s="12">
        <v>576</v>
      </c>
      <c r="D97" s="12">
        <f>C97/4</f>
        <v>144</v>
      </c>
      <c r="E97" s="12">
        <f t="shared" si="4"/>
        <v>48</v>
      </c>
      <c r="F97" s="12">
        <f>E97*2</f>
        <v>96</v>
      </c>
      <c r="G97" s="46"/>
    </row>
    <row r="98" spans="1:7" s="13" customFormat="1" ht="12">
      <c r="A98" s="11"/>
      <c r="B98" s="24"/>
      <c r="C98" s="12"/>
      <c r="D98" s="12"/>
      <c r="E98" s="12"/>
      <c r="F98" s="12"/>
      <c r="G98" s="46"/>
    </row>
    <row r="99" spans="1:7" s="13" customFormat="1" ht="12">
      <c r="A99" s="14">
        <v>852</v>
      </c>
      <c r="B99" s="20" t="s">
        <v>61</v>
      </c>
      <c r="C99" s="8">
        <v>360</v>
      </c>
      <c r="D99" s="8">
        <f>C99/4</f>
        <v>90</v>
      </c>
      <c r="E99" s="8">
        <f>C99/12</f>
        <v>30</v>
      </c>
      <c r="F99" s="8">
        <f>E99*2</f>
        <v>60</v>
      </c>
      <c r="G99" s="46"/>
    </row>
    <row r="100" spans="1:7" s="19" customFormat="1" ht="12">
      <c r="A100" s="15"/>
      <c r="B100" s="16"/>
      <c r="C100" s="17"/>
      <c r="D100" s="8"/>
      <c r="E100" s="8"/>
      <c r="F100" s="8"/>
      <c r="G100" s="41"/>
    </row>
    <row r="101" spans="1:7" s="19" customFormat="1" ht="12.75" thickBot="1">
      <c r="A101" s="21">
        <f>'[1]OS xx7x'!A46</f>
        <v>870</v>
      </c>
      <c r="B101" s="22" t="str">
        <f>'[1]OS xx7x'!E46</f>
        <v>OS - Pohřebnictví</v>
      </c>
      <c r="C101" s="23">
        <v>114</v>
      </c>
      <c r="D101" s="23">
        <f>C101/4</f>
        <v>28.5</v>
      </c>
      <c r="E101" s="23">
        <f t="shared" si="4"/>
        <v>9.5</v>
      </c>
      <c r="F101" s="23">
        <f>E101*2</f>
        <v>19</v>
      </c>
      <c r="G101" s="43"/>
    </row>
    <row r="102" spans="1:7" s="19" customFormat="1" ht="12.75" thickBot="1">
      <c r="A102" s="57"/>
      <c r="B102" s="29"/>
      <c r="C102" s="37"/>
      <c r="D102" s="38"/>
      <c r="E102" s="38"/>
      <c r="F102" s="38"/>
      <c r="G102" s="58"/>
    </row>
    <row r="103" spans="1:7" s="5" customFormat="1" ht="12">
      <c r="A103" s="1"/>
      <c r="B103" s="2" t="s">
        <v>32</v>
      </c>
      <c r="C103" s="3">
        <f>C104+C114+C116+C123+C112+C119+C121+C125</f>
        <v>137594.2</v>
      </c>
      <c r="D103" s="3">
        <f>D104+D114+D116+D123+D112+D119+D121+D125</f>
        <v>36873.55</v>
      </c>
      <c r="E103" s="3">
        <f>E104+E114+E116+E123+E112+E119+E121+E125</f>
        <v>11191.183333333334</v>
      </c>
      <c r="F103" s="3">
        <f>F104+F114+F116+F123+F112+F119+F121+F125</f>
        <v>22382.36666666667</v>
      </c>
      <c r="G103" s="39"/>
    </row>
    <row r="104" spans="1:7" s="10" customFormat="1" ht="12">
      <c r="A104" s="14">
        <f>'[1]PS xx21'!A39</f>
        <v>921</v>
      </c>
      <c r="B104" s="20" t="str">
        <f>'[1]PS xx21'!E39</f>
        <v>Personální servis</v>
      </c>
      <c r="C104" s="8">
        <f>SUM(C106:C110)</f>
        <v>97320</v>
      </c>
      <c r="D104" s="8">
        <f>SUM(D106:D110)</f>
        <v>24330</v>
      </c>
      <c r="E104" s="8">
        <f>SUM(E106:E110)</f>
        <v>8110</v>
      </c>
      <c r="F104" s="8">
        <f>SUM(F106:F110)</f>
        <v>16220</v>
      </c>
      <c r="G104" s="40"/>
    </row>
    <row r="105" spans="1:9" s="19" customFormat="1" ht="12">
      <c r="A105" s="15"/>
      <c r="B105" s="16" t="s">
        <v>27</v>
      </c>
      <c r="C105" s="17"/>
      <c r="D105" s="27"/>
      <c r="E105" s="27"/>
      <c r="F105" s="27"/>
      <c r="G105" s="41"/>
      <c r="I105" s="72"/>
    </row>
    <row r="106" spans="1:7" s="19" customFormat="1" ht="12">
      <c r="A106" s="15"/>
      <c r="B106" s="16" t="str">
        <f>'[1]PS xx21'!E4</f>
        <v>Odměny členů zastupitelstva obcí a krajů</v>
      </c>
      <c r="C106" s="17">
        <v>7920</v>
      </c>
      <c r="D106" s="17">
        <f>C106/4</f>
        <v>1980</v>
      </c>
      <c r="E106" s="17">
        <f>C106/12</f>
        <v>660</v>
      </c>
      <c r="F106" s="17">
        <f>E106*2</f>
        <v>1320</v>
      </c>
      <c r="G106" s="41"/>
    </row>
    <row r="107" spans="1:7" s="19" customFormat="1" ht="12">
      <c r="A107" s="15"/>
      <c r="B107" s="16" t="str">
        <f>'[1]PS xx21'!E16</f>
        <v>Platy zaměstnanců v pracovním poměru</v>
      </c>
      <c r="C107" s="17">
        <v>58560</v>
      </c>
      <c r="D107" s="17">
        <f>C107/4</f>
        <v>14640</v>
      </c>
      <c r="E107" s="17">
        <f>C107/12</f>
        <v>4880</v>
      </c>
      <c r="F107" s="17">
        <f>E107*2</f>
        <v>9760</v>
      </c>
      <c r="G107" s="41"/>
    </row>
    <row r="108" spans="1:7" s="19" customFormat="1" ht="12">
      <c r="A108" s="15"/>
      <c r="B108" s="16" t="str">
        <f>'[1]PS xx21'!E17</f>
        <v>Ostatní osobní výdaje</v>
      </c>
      <c r="C108" s="17">
        <v>2520</v>
      </c>
      <c r="D108" s="17">
        <f>C108/4</f>
        <v>630</v>
      </c>
      <c r="E108" s="17">
        <f>C108/12</f>
        <v>210</v>
      </c>
      <c r="F108" s="17">
        <f>E108*2</f>
        <v>420</v>
      </c>
      <c r="G108" s="41"/>
    </row>
    <row r="109" spans="1:7" s="19" customFormat="1" ht="12">
      <c r="A109" s="15"/>
      <c r="B109" s="16" t="s">
        <v>33</v>
      </c>
      <c r="C109" s="17">
        <v>23820</v>
      </c>
      <c r="D109" s="17">
        <f>C109/4</f>
        <v>5955</v>
      </c>
      <c r="E109" s="17">
        <f>C109/12</f>
        <v>1985</v>
      </c>
      <c r="F109" s="17">
        <f>E109*2</f>
        <v>3970</v>
      </c>
      <c r="G109" s="41"/>
    </row>
    <row r="110" spans="1:7" s="19" customFormat="1" ht="12">
      <c r="A110" s="15"/>
      <c r="B110" s="16" t="s">
        <v>34</v>
      </c>
      <c r="C110" s="17">
        <v>4500</v>
      </c>
      <c r="D110" s="17">
        <f>C110/4</f>
        <v>1125</v>
      </c>
      <c r="E110" s="17">
        <f>C110/12</f>
        <v>375</v>
      </c>
      <c r="F110" s="17">
        <f>E110*2</f>
        <v>750</v>
      </c>
      <c r="G110" s="41"/>
    </row>
    <row r="111" spans="1:7" s="19" customFormat="1" ht="12">
      <c r="A111" s="15"/>
      <c r="B111" s="16"/>
      <c r="C111" s="17"/>
      <c r="D111" s="17"/>
      <c r="E111" s="17"/>
      <c r="F111" s="17"/>
      <c r="G111" s="41"/>
    </row>
    <row r="112" spans="1:7" s="10" customFormat="1" ht="12">
      <c r="A112" s="14">
        <v>922</v>
      </c>
      <c r="B112" s="20" t="str">
        <f>'[1]IT xx22'!D13</f>
        <v>Servis informatiky</v>
      </c>
      <c r="C112" s="8">
        <v>7759</v>
      </c>
      <c r="D112" s="8">
        <f>C112/4</f>
        <v>1939.75</v>
      </c>
      <c r="E112" s="8">
        <f>C112/12</f>
        <v>646.5833333333334</v>
      </c>
      <c r="F112" s="8">
        <f>E112*2</f>
        <v>1293.1666666666667</v>
      </c>
      <c r="G112" s="40"/>
    </row>
    <row r="113" spans="1:7" s="19" customFormat="1" ht="12">
      <c r="A113" s="15"/>
      <c r="B113" s="16"/>
      <c r="C113" s="17"/>
      <c r="D113" s="8"/>
      <c r="E113" s="8"/>
      <c r="F113" s="8"/>
      <c r="G113" s="41"/>
    </row>
    <row r="114" spans="1:7" s="10" customFormat="1" ht="12">
      <c r="A114" s="14">
        <v>940</v>
      </c>
      <c r="B114" s="8" t="str">
        <f>'[1]OVS XX40'!E85</f>
        <v>OVS - Provoz úřadu</v>
      </c>
      <c r="C114" s="8">
        <v>26568</v>
      </c>
      <c r="D114" s="8">
        <f>C114/4</f>
        <v>6642</v>
      </c>
      <c r="E114" s="8">
        <f>C114/12</f>
        <v>2214</v>
      </c>
      <c r="F114" s="8">
        <f>E114*2</f>
        <v>4428</v>
      </c>
      <c r="G114" s="40"/>
    </row>
    <row r="115" spans="1:7" s="19" customFormat="1" ht="12">
      <c r="A115" s="15"/>
      <c r="B115" s="16"/>
      <c r="C115" s="17"/>
      <c r="D115" s="8"/>
      <c r="E115" s="8"/>
      <c r="F115" s="8"/>
      <c r="G115" s="41"/>
    </row>
    <row r="116" spans="1:7" s="10" customFormat="1" ht="12">
      <c r="A116" s="14">
        <f>'[1]OSEF xx5x'!A76</f>
        <v>952</v>
      </c>
      <c r="B116" s="20" t="str">
        <f>'[1]OSEF xx5x'!D76</f>
        <v>OŠEF - Ostatní veřejné služby </v>
      </c>
      <c r="C116" s="8">
        <f>C117</f>
        <v>2046</v>
      </c>
      <c r="D116" s="8">
        <f>C116/4</f>
        <v>511.5</v>
      </c>
      <c r="E116" s="8">
        <f>C116/12</f>
        <v>170.5</v>
      </c>
      <c r="F116" s="8">
        <f>E116*2</f>
        <v>341</v>
      </c>
      <c r="G116" s="40"/>
    </row>
    <row r="117" spans="1:7" s="19" customFormat="1" ht="12">
      <c r="A117" s="15"/>
      <c r="B117" s="16" t="s">
        <v>44</v>
      </c>
      <c r="C117" s="17">
        <v>2046</v>
      </c>
      <c r="D117" s="17">
        <f>C117/4</f>
        <v>511.5</v>
      </c>
      <c r="E117" s="17">
        <f>C117/12</f>
        <v>170.5</v>
      </c>
      <c r="F117" s="17">
        <f>E117*2</f>
        <v>341</v>
      </c>
      <c r="G117" s="41"/>
    </row>
    <row r="118" spans="1:7" s="19" customFormat="1" ht="12">
      <c r="A118" s="15"/>
      <c r="B118" s="16"/>
      <c r="C118" s="17"/>
      <c r="D118" s="17"/>
      <c r="E118" s="17"/>
      <c r="F118" s="17"/>
      <c r="G118" s="41"/>
    </row>
    <row r="119" spans="1:7" s="10" customFormat="1" ht="12">
      <c r="A119" s="14">
        <v>901</v>
      </c>
      <c r="B119" s="20" t="s">
        <v>45</v>
      </c>
      <c r="C119" s="8">
        <v>480</v>
      </c>
      <c r="D119" s="8">
        <f>C119/4</f>
        <v>120</v>
      </c>
      <c r="E119" s="8">
        <f>C119/12</f>
        <v>40</v>
      </c>
      <c r="F119" s="8">
        <f>E119*2</f>
        <v>80</v>
      </c>
      <c r="G119" s="40"/>
    </row>
    <row r="120" spans="1:7" s="10" customFormat="1" ht="12">
      <c r="A120" s="68"/>
      <c r="B120" s="69"/>
      <c r="C120" s="70"/>
      <c r="D120" s="8"/>
      <c r="E120" s="8"/>
      <c r="F120" s="8"/>
      <c r="G120" s="71"/>
    </row>
    <row r="121" spans="1:7" s="10" customFormat="1" ht="12">
      <c r="A121" s="68">
        <v>902</v>
      </c>
      <c r="B121" s="69" t="s">
        <v>54</v>
      </c>
      <c r="C121" s="70">
        <v>6</v>
      </c>
      <c r="D121" s="8">
        <f>C121/4</f>
        <v>1.5</v>
      </c>
      <c r="E121" s="8">
        <f>C121/12</f>
        <v>0.5</v>
      </c>
      <c r="F121" s="8">
        <f>E121*2</f>
        <v>1</v>
      </c>
      <c r="G121" s="71"/>
    </row>
    <row r="122" spans="1:7" s="19" customFormat="1" ht="12">
      <c r="A122" s="60"/>
      <c r="B122" s="62"/>
      <c r="C122" s="61"/>
      <c r="D122" s="59"/>
      <c r="E122" s="59"/>
      <c r="F122" s="59"/>
      <c r="G122" s="63"/>
    </row>
    <row r="123" spans="1:7" s="19" customFormat="1" ht="12">
      <c r="A123" s="80">
        <f>'[1]OOS xx30'!A8</f>
        <v>930</v>
      </c>
      <c r="B123" s="81" t="str">
        <f>'[1]OOS xx30'!D8</f>
        <v>OOS - Činnost místní správy</v>
      </c>
      <c r="C123" s="82">
        <v>115.2</v>
      </c>
      <c r="D123" s="82">
        <f>C123/4</f>
        <v>28.8</v>
      </c>
      <c r="E123" s="82">
        <f>C123/12</f>
        <v>9.6</v>
      </c>
      <c r="F123" s="82">
        <f>E123*2</f>
        <v>19.2</v>
      </c>
      <c r="G123" s="83"/>
    </row>
    <row r="124" spans="1:7" s="19" customFormat="1" ht="12">
      <c r="A124" s="15"/>
      <c r="B124" s="16"/>
      <c r="C124" s="17"/>
      <c r="D124" s="27"/>
      <c r="E124" s="27"/>
      <c r="F124" s="27"/>
      <c r="G124" s="41"/>
    </row>
    <row r="125" spans="1:7" s="10" customFormat="1" ht="12">
      <c r="A125" s="14"/>
      <c r="B125" s="20" t="s">
        <v>67</v>
      </c>
      <c r="C125" s="20">
        <v>3300</v>
      </c>
      <c r="D125" s="20">
        <v>3300</v>
      </c>
      <c r="E125" s="20"/>
      <c r="F125" s="20"/>
      <c r="G125" s="40"/>
    </row>
    <row r="126" spans="1:7" s="19" customFormat="1" ht="12.75" thickBot="1">
      <c r="A126" s="32"/>
      <c r="B126" s="33"/>
      <c r="C126" s="33"/>
      <c r="D126" s="33"/>
      <c r="E126" s="33"/>
      <c r="F126" s="33"/>
      <c r="G126" s="43"/>
    </row>
    <row r="127" spans="1:7" s="19" customFormat="1" ht="13.5" thickBot="1">
      <c r="A127" s="84"/>
      <c r="B127" s="85" t="s">
        <v>38</v>
      </c>
      <c r="C127" s="86">
        <f>C103+C93+C89+C82+C63+C30+C27+C17+C7</f>
        <v>269126.6</v>
      </c>
      <c r="D127" s="86">
        <f>D103+D93+D89+D82+D63+D30+D27+D17+D7</f>
        <v>70281.65</v>
      </c>
      <c r="E127" s="86">
        <f>E103+E93+E89+E82+E63+E30+E27+E17+E7</f>
        <v>25760.716666666667</v>
      </c>
      <c r="F127" s="86">
        <f>F103+F93+F89+F82+F63+F30+F27+F17+F7</f>
        <v>46021.183333333334</v>
      </c>
      <c r="G127" s="87">
        <f>G103+G93+G89+G82+G63+G30+G27+G17+G7</f>
        <v>3861.2</v>
      </c>
    </row>
    <row r="128" spans="1:7" s="19" customFormat="1" ht="12.75">
      <c r="A128" s="64"/>
      <c r="B128" s="65"/>
      <c r="C128" s="66"/>
      <c r="D128" s="66"/>
      <c r="E128" s="66"/>
      <c r="F128" s="66"/>
      <c r="G128" s="67"/>
    </row>
    <row r="129" spans="1:7" s="19" customFormat="1" ht="13.5" thickBot="1">
      <c r="A129" s="64"/>
      <c r="B129" s="65"/>
      <c r="C129" s="66"/>
      <c r="D129" s="66"/>
      <c r="E129" s="66"/>
      <c r="F129" s="66"/>
      <c r="G129" s="67"/>
    </row>
    <row r="130" spans="1:7" s="5" customFormat="1" ht="12">
      <c r="A130" s="1"/>
      <c r="B130" s="2" t="s">
        <v>52</v>
      </c>
      <c r="C130" s="2"/>
      <c r="D130" s="3">
        <f>SUM(D131:D151)</f>
        <v>35162</v>
      </c>
      <c r="E130" s="2"/>
      <c r="F130" s="2"/>
      <c r="G130" s="39"/>
    </row>
    <row r="131" spans="1:7" s="19" customFormat="1" ht="12.75">
      <c r="A131" s="15">
        <v>461</v>
      </c>
      <c r="B131" s="100" t="s">
        <v>59</v>
      </c>
      <c r="C131" s="16"/>
      <c r="D131" s="17">
        <v>10000</v>
      </c>
      <c r="E131" s="16"/>
      <c r="F131" s="16"/>
      <c r="G131" s="41"/>
    </row>
    <row r="132" spans="1:7" s="19" customFormat="1" ht="12.75">
      <c r="A132" s="15">
        <v>561</v>
      </c>
      <c r="B132" s="78" t="s">
        <v>68</v>
      </c>
      <c r="C132" s="16"/>
      <c r="D132" s="17">
        <v>12000</v>
      </c>
      <c r="E132" s="16"/>
      <c r="F132" s="16"/>
      <c r="G132" s="41"/>
    </row>
    <row r="133" spans="1:11" s="19" customFormat="1" ht="12.75">
      <c r="A133" s="15">
        <v>561</v>
      </c>
      <c r="B133" s="78" t="s">
        <v>69</v>
      </c>
      <c r="C133" s="16"/>
      <c r="D133" s="17">
        <v>185</v>
      </c>
      <c r="E133" s="16"/>
      <c r="F133" s="16"/>
      <c r="G133" s="41"/>
      <c r="K133" s="19" t="s">
        <v>55</v>
      </c>
    </row>
    <row r="134" spans="1:7" s="19" customFormat="1" ht="12.75">
      <c r="A134" s="15">
        <v>161</v>
      </c>
      <c r="B134" s="78" t="s">
        <v>70</v>
      </c>
      <c r="C134" s="16"/>
      <c r="D134" s="17">
        <v>109</v>
      </c>
      <c r="E134" s="16"/>
      <c r="F134" s="16"/>
      <c r="G134" s="41"/>
    </row>
    <row r="135" spans="1:7" s="19" customFormat="1" ht="12.75">
      <c r="A135" s="74">
        <v>361</v>
      </c>
      <c r="B135" s="78" t="s">
        <v>71</v>
      </c>
      <c r="C135" s="75"/>
      <c r="D135" s="76">
        <v>100</v>
      </c>
      <c r="E135" s="75"/>
      <c r="F135" s="75"/>
      <c r="G135" s="77"/>
    </row>
    <row r="136" spans="1:7" s="19" customFormat="1" ht="12.75">
      <c r="A136" s="74">
        <v>461</v>
      </c>
      <c r="B136" s="78" t="s">
        <v>72</v>
      </c>
      <c r="C136" s="75"/>
      <c r="D136" s="76">
        <v>1950</v>
      </c>
      <c r="E136" s="75"/>
      <c r="F136" s="75"/>
      <c r="G136" s="77"/>
    </row>
    <row r="137" spans="1:7" s="19" customFormat="1" ht="12.75">
      <c r="A137" s="74">
        <v>461</v>
      </c>
      <c r="B137" s="78" t="s">
        <v>77</v>
      </c>
      <c r="C137" s="75"/>
      <c r="D137" s="76">
        <v>400</v>
      </c>
      <c r="E137" s="75"/>
      <c r="F137" s="75"/>
      <c r="G137" s="77"/>
    </row>
    <row r="138" spans="1:7" s="19" customFormat="1" ht="12.75">
      <c r="A138" s="74">
        <v>461</v>
      </c>
      <c r="B138" s="99" t="s">
        <v>73</v>
      </c>
      <c r="C138" s="75"/>
      <c r="D138" s="76">
        <v>3000</v>
      </c>
      <c r="E138" s="75"/>
      <c r="F138" s="75"/>
      <c r="G138" s="77"/>
    </row>
    <row r="139" spans="1:7" s="19" customFormat="1" ht="12">
      <c r="A139" s="74">
        <v>940</v>
      </c>
      <c r="B139" s="16" t="s">
        <v>75</v>
      </c>
      <c r="C139" s="75"/>
      <c r="D139" s="76">
        <v>1818</v>
      </c>
      <c r="E139" s="75"/>
      <c r="F139" s="75"/>
      <c r="G139" s="77"/>
    </row>
    <row r="140" spans="1:7" s="19" customFormat="1" ht="12">
      <c r="A140" s="74">
        <v>451</v>
      </c>
      <c r="B140" s="75" t="s">
        <v>79</v>
      </c>
      <c r="C140" s="75"/>
      <c r="D140" s="76">
        <v>300</v>
      </c>
      <c r="E140" s="75"/>
      <c r="F140" s="75"/>
      <c r="G140" s="77"/>
    </row>
    <row r="141" spans="1:7" s="19" customFormat="1" ht="12">
      <c r="A141" s="74">
        <v>451</v>
      </c>
      <c r="B141" s="75" t="s">
        <v>78</v>
      </c>
      <c r="C141" s="75"/>
      <c r="D141" s="76">
        <v>600</v>
      </c>
      <c r="E141" s="75"/>
      <c r="F141" s="75"/>
      <c r="G141" s="77"/>
    </row>
    <row r="142" spans="1:7" s="19" customFormat="1" ht="12">
      <c r="A142" s="74">
        <v>261</v>
      </c>
      <c r="B142" s="75" t="s">
        <v>80</v>
      </c>
      <c r="C142" s="75"/>
      <c r="D142" s="76">
        <v>500</v>
      </c>
      <c r="E142" s="75"/>
      <c r="F142" s="75"/>
      <c r="G142" s="77"/>
    </row>
    <row r="143" spans="1:7" s="19" customFormat="1" ht="12">
      <c r="A143" s="74">
        <v>461</v>
      </c>
      <c r="B143" s="75" t="s">
        <v>81</v>
      </c>
      <c r="C143" s="75"/>
      <c r="D143" s="76">
        <v>2000</v>
      </c>
      <c r="E143" s="75"/>
      <c r="F143" s="75"/>
      <c r="G143" s="77"/>
    </row>
    <row r="144" spans="1:7" s="19" customFormat="1" ht="12">
      <c r="A144" s="74">
        <v>461</v>
      </c>
      <c r="B144" s="75" t="s">
        <v>82</v>
      </c>
      <c r="C144" s="75"/>
      <c r="D144" s="76">
        <v>300</v>
      </c>
      <c r="E144" s="75"/>
      <c r="F144" s="75"/>
      <c r="G144" s="77"/>
    </row>
    <row r="145" spans="1:7" s="19" customFormat="1" ht="12">
      <c r="A145" s="74">
        <v>461</v>
      </c>
      <c r="B145" s="75" t="s">
        <v>83</v>
      </c>
      <c r="C145" s="75"/>
      <c r="D145" s="76">
        <v>400</v>
      </c>
      <c r="E145" s="75"/>
      <c r="F145" s="75"/>
      <c r="G145" s="77"/>
    </row>
    <row r="146" spans="1:7" s="19" customFormat="1" ht="12">
      <c r="A146" s="74">
        <v>451</v>
      </c>
      <c r="B146" s="75" t="s">
        <v>84</v>
      </c>
      <c r="C146" s="75"/>
      <c r="D146" s="76">
        <v>300</v>
      </c>
      <c r="E146" s="75"/>
      <c r="F146" s="75"/>
      <c r="G146" s="77"/>
    </row>
    <row r="147" spans="1:7" s="19" customFormat="1" ht="12">
      <c r="A147" s="74">
        <v>451</v>
      </c>
      <c r="B147" s="75" t="s">
        <v>85</v>
      </c>
      <c r="C147" s="75"/>
      <c r="D147" s="76">
        <v>300</v>
      </c>
      <c r="E147" s="75"/>
      <c r="F147" s="75"/>
      <c r="G147" s="77"/>
    </row>
    <row r="148" spans="1:7" s="19" customFormat="1" ht="12">
      <c r="A148" s="74">
        <v>451</v>
      </c>
      <c r="B148" s="75" t="s">
        <v>86</v>
      </c>
      <c r="C148" s="75"/>
      <c r="D148" s="76">
        <v>300</v>
      </c>
      <c r="E148" s="75"/>
      <c r="F148" s="75"/>
      <c r="G148" s="77"/>
    </row>
    <row r="149" spans="1:7" s="19" customFormat="1" ht="12">
      <c r="A149" s="74">
        <v>461</v>
      </c>
      <c r="B149" s="75" t="s">
        <v>87</v>
      </c>
      <c r="C149" s="75"/>
      <c r="D149" s="76">
        <v>300</v>
      </c>
      <c r="E149" s="75"/>
      <c r="F149" s="75"/>
      <c r="G149" s="77"/>
    </row>
    <row r="150" spans="1:7" s="19" customFormat="1" ht="12">
      <c r="A150" s="74">
        <v>280</v>
      </c>
      <c r="B150" s="75" t="s">
        <v>76</v>
      </c>
      <c r="C150" s="75"/>
      <c r="D150" s="76">
        <v>300</v>
      </c>
      <c r="E150" s="75"/>
      <c r="F150" s="75"/>
      <c r="G150" s="77"/>
    </row>
    <row r="151" spans="1:7" s="19" customFormat="1" ht="13.5" customHeight="1" thickBot="1">
      <c r="A151" s="32"/>
      <c r="B151" s="73"/>
      <c r="C151" s="33"/>
      <c r="D151" s="34"/>
      <c r="E151" s="33"/>
      <c r="F151" s="33"/>
      <c r="G151" s="43"/>
    </row>
    <row r="152" spans="1:7" s="19" customFormat="1" ht="12.75" thickBot="1">
      <c r="A152" s="57"/>
      <c r="B152" s="29"/>
      <c r="C152" s="29"/>
      <c r="D152" s="37"/>
      <c r="E152" s="29"/>
      <c r="F152" s="29"/>
      <c r="G152" s="58"/>
    </row>
    <row r="153" spans="1:7" s="19" customFormat="1" ht="12">
      <c r="A153" s="1"/>
      <c r="B153" s="2" t="s">
        <v>35</v>
      </c>
      <c r="C153" s="3"/>
      <c r="D153" s="3">
        <f>SUM(D154:D155)</f>
        <v>8000</v>
      </c>
      <c r="E153" s="3"/>
      <c r="F153" s="3"/>
      <c r="G153" s="39"/>
    </row>
    <row r="154" spans="1:7" s="19" customFormat="1" ht="12">
      <c r="A154" s="54">
        <f>'[1]OE xx01 '!A15</f>
        <v>1001</v>
      </c>
      <c r="B154" s="53" t="s">
        <v>40</v>
      </c>
      <c r="C154" s="17"/>
      <c r="D154" s="27">
        <v>4000</v>
      </c>
      <c r="E154" s="27"/>
      <c r="F154" s="27"/>
      <c r="G154" s="41"/>
    </row>
    <row r="155" spans="1:7" s="19" customFormat="1" ht="12.75" thickBot="1">
      <c r="A155" s="32">
        <v>1001</v>
      </c>
      <c r="B155" s="35" t="s">
        <v>41</v>
      </c>
      <c r="C155" s="33"/>
      <c r="D155" s="47">
        <v>4000</v>
      </c>
      <c r="E155" s="33"/>
      <c r="F155" s="33"/>
      <c r="G155" s="43"/>
    </row>
    <row r="156" s="19" customFormat="1" ht="12"/>
    <row r="157" s="19" customFormat="1" ht="12"/>
    <row r="158" s="19" customFormat="1" ht="12"/>
    <row r="159" s="19" customFormat="1" ht="12"/>
    <row r="160" s="19" customFormat="1" ht="12"/>
    <row r="161" s="19" customFormat="1" ht="12"/>
    <row r="162" s="19" customFormat="1" ht="12"/>
    <row r="163" s="19" customFormat="1" ht="12"/>
    <row r="164" s="19" customFormat="1" ht="12"/>
    <row r="165" s="19" customFormat="1" ht="12"/>
    <row r="166" s="19" customFormat="1" ht="12"/>
    <row r="167" s="19" customFormat="1" ht="12"/>
    <row r="168" s="19" customFormat="1" ht="12"/>
    <row r="169" s="19" customFormat="1" ht="12"/>
    <row r="170" s="19" customFormat="1" ht="12"/>
    <row r="171" s="19" customFormat="1" ht="12"/>
    <row r="172" s="19" customFormat="1" ht="12"/>
    <row r="173" s="19" customFormat="1" ht="12"/>
    <row r="174" s="19" customFormat="1" ht="12"/>
    <row r="175" s="19" customFormat="1" ht="12"/>
    <row r="176" s="19" customFormat="1" ht="12"/>
    <row r="177" s="19" customFormat="1" ht="12"/>
    <row r="178" s="19" customFormat="1" ht="12"/>
    <row r="179" s="19" customFormat="1" ht="12"/>
    <row r="180" s="19" customFormat="1" ht="12"/>
    <row r="181" s="19" customFormat="1" ht="12"/>
    <row r="182" s="19" customFormat="1" ht="12"/>
    <row r="183" s="19" customFormat="1" ht="12"/>
    <row r="184" s="19" customFormat="1" ht="12"/>
    <row r="185" s="19" customFormat="1" ht="12"/>
    <row r="186" s="19" customFormat="1" ht="12"/>
    <row r="187" s="19" customFormat="1" ht="12"/>
    <row r="188" s="19" customFormat="1" ht="12"/>
    <row r="189" s="19" customFormat="1" ht="12"/>
    <row r="190" s="19" customFormat="1" ht="12"/>
    <row r="191" s="19" customFormat="1" ht="12"/>
    <row r="192" s="19" customFormat="1" ht="12"/>
    <row r="193" s="19" customFormat="1" ht="12"/>
    <row r="194" s="19" customFormat="1" ht="12"/>
    <row r="195" s="19" customFormat="1" ht="12"/>
    <row r="196" s="19" customFormat="1" ht="12"/>
    <row r="197" s="19" customFormat="1" ht="12"/>
    <row r="198" s="19" customFormat="1" ht="12"/>
    <row r="199" s="19" customFormat="1" ht="12"/>
    <row r="200" s="19" customFormat="1" ht="12"/>
    <row r="201" s="19" customFormat="1" ht="12"/>
    <row r="202" s="19" customFormat="1" ht="12"/>
    <row r="203" s="19" customFormat="1" ht="12"/>
    <row r="204" s="19" customFormat="1" ht="12"/>
    <row r="205" s="19" customFormat="1" ht="12"/>
    <row r="206" s="19" customFormat="1" ht="12"/>
    <row r="207" s="19" customFormat="1" ht="12"/>
    <row r="208" s="19" customFormat="1" ht="12"/>
    <row r="209" s="19" customFormat="1" ht="12"/>
    <row r="210" s="19" customFormat="1" ht="12"/>
    <row r="211" s="19" customFormat="1" ht="12"/>
    <row r="212" s="19" customFormat="1" ht="12"/>
    <row r="213" s="19" customFormat="1" ht="12"/>
    <row r="214" s="19" customFormat="1" ht="12"/>
    <row r="215" s="19" customFormat="1" ht="12"/>
    <row r="216" s="19" customFormat="1" ht="12"/>
    <row r="217" s="19" customFormat="1" ht="12"/>
    <row r="218" s="19" customFormat="1" ht="12"/>
    <row r="219" s="19" customFormat="1" ht="12"/>
    <row r="220" s="19" customFormat="1" ht="12"/>
    <row r="221" s="19" customFormat="1" ht="12"/>
    <row r="222" s="19" customFormat="1" ht="12"/>
    <row r="223" s="19" customFormat="1" ht="12"/>
    <row r="224" s="19" customFormat="1" ht="12"/>
    <row r="225" s="19" customFormat="1" ht="12"/>
    <row r="226" s="19" customFormat="1" ht="12"/>
    <row r="227" s="19" customFormat="1" ht="12"/>
    <row r="228" s="19" customFormat="1" ht="12"/>
    <row r="229" s="19" customFormat="1" ht="12"/>
    <row r="230" s="19" customFormat="1" ht="12"/>
    <row r="231" s="19" customFormat="1" ht="12"/>
    <row r="232" s="19" customFormat="1" ht="12"/>
    <row r="233" s="19" customFormat="1" ht="12"/>
    <row r="234" s="19" customFormat="1" ht="12"/>
  </sheetData>
  <sheetProtection/>
  <mergeCells count="8">
    <mergeCell ref="A2:G2"/>
    <mergeCell ref="G4:G5"/>
    <mergeCell ref="B3:B5"/>
    <mergeCell ref="A3:A5"/>
    <mergeCell ref="D3:G3"/>
    <mergeCell ref="D4:D5"/>
    <mergeCell ref="E4:F4"/>
    <mergeCell ref="C3:C5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84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 Praha 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tumovas</dc:creator>
  <cp:keywords/>
  <dc:description/>
  <cp:lastModifiedBy>%username%istrator</cp:lastModifiedBy>
  <cp:lastPrinted>2017-11-24T09:39:53Z</cp:lastPrinted>
  <dcterms:created xsi:type="dcterms:W3CDTF">2011-11-09T09:25:28Z</dcterms:created>
  <dcterms:modified xsi:type="dcterms:W3CDTF">2017-12-13T09:40:47Z</dcterms:modified>
  <cp:category/>
  <cp:version/>
  <cp:contentType/>
  <cp:contentStatus/>
</cp:coreProperties>
</file>